
<file path=[Content_Types].xml><?xml version="1.0" encoding="utf-8"?>
<Types xmlns="http://schemas.openxmlformats.org/package/2006/content-types">
  <Default Extension="bin" ContentType="application/vnd.openxmlformats-officedocument.spreadsheetml.printerSettings"/>
  <Override PartName="/xl/tables/table3.xml" ContentType="application/vnd.openxmlformats-officedocument.spreadsheetml.table+xml"/>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96" yWindow="108" windowWidth="20736" windowHeight="9636"/>
  </bookViews>
  <sheets>
    <sheet name="entree_sorties" sheetId="1" r:id="rId1"/>
    <sheet name="base_produit" sheetId="2" r:id="rId2"/>
    <sheet name="base_invite" sheetId="3" r:id="rId3"/>
    <sheet name="notes de version" sheetId="4" state="hidden" r:id="rId4"/>
  </sheets>
  <calcPr calcId="125725" iterate="1" iterateCount="1" calcOnSave="0"/>
</workbook>
</file>

<file path=xl/calcChain.xml><?xml version="1.0" encoding="utf-8"?>
<calcChain xmlns="http://schemas.openxmlformats.org/spreadsheetml/2006/main">
  <c r="E6" i="3"/>
  <c r="E7"/>
  <c r="E8"/>
  <c r="E9"/>
  <c r="E10"/>
  <c r="E11"/>
  <c r="E12"/>
  <c r="E13"/>
  <c r="E14"/>
  <c r="E15"/>
  <c r="B7" i="1"/>
  <c r="B8"/>
  <c r="B9"/>
  <c r="B10"/>
  <c r="B11"/>
  <c r="B12"/>
  <c r="B13"/>
  <c r="B14"/>
  <c r="B15"/>
  <c r="B16"/>
  <c r="B17"/>
  <c r="B18"/>
  <c r="B19"/>
  <c r="B20"/>
  <c r="B21"/>
  <c r="B22"/>
  <c r="B23"/>
  <c r="B24"/>
  <c r="B25"/>
  <c r="C7"/>
  <c r="C8"/>
  <c r="C9"/>
  <c r="C10"/>
  <c r="C11"/>
  <c r="C12"/>
  <c r="C13"/>
  <c r="C14"/>
  <c r="C15"/>
  <c r="C16"/>
  <c r="C17"/>
  <c r="C18"/>
  <c r="C19"/>
  <c r="C20"/>
  <c r="C21"/>
  <c r="C22"/>
  <c r="C23"/>
  <c r="C24"/>
  <c r="C25"/>
  <c r="D7"/>
  <c r="D8"/>
  <c r="D9"/>
  <c r="D10"/>
  <c r="D11"/>
  <c r="D12"/>
  <c r="D13"/>
  <c r="D14"/>
  <c r="D15"/>
  <c r="D16"/>
  <c r="D17"/>
  <c r="D18"/>
  <c r="D19"/>
  <c r="D20"/>
  <c r="D21"/>
  <c r="D22"/>
  <c r="D23"/>
  <c r="D24"/>
  <c r="D25"/>
  <c r="E7"/>
  <c r="E8"/>
  <c r="E9"/>
  <c r="E10"/>
  <c r="E11"/>
  <c r="E12"/>
  <c r="E13"/>
  <c r="E14"/>
  <c r="E15"/>
  <c r="E16"/>
  <c r="E17"/>
  <c r="E18"/>
  <c r="E19"/>
  <c r="E20"/>
  <c r="E21"/>
  <c r="E22"/>
  <c r="E23"/>
  <c r="E24"/>
  <c r="E25"/>
  <c r="G7"/>
  <c r="G8"/>
  <c r="G9"/>
  <c r="G10"/>
  <c r="G11"/>
  <c r="G12"/>
  <c r="G13"/>
  <c r="G14"/>
  <c r="G15"/>
  <c r="G16"/>
  <c r="G17"/>
  <c r="G18"/>
  <c r="G19"/>
  <c r="G20"/>
  <c r="G21"/>
  <c r="G22"/>
  <c r="G23"/>
  <c r="G24"/>
  <c r="G25"/>
  <c r="H7"/>
  <c r="H8"/>
  <c r="H9"/>
  <c r="H10"/>
  <c r="H11"/>
  <c r="H12"/>
  <c r="H13"/>
  <c r="H14"/>
  <c r="H15"/>
  <c r="H16"/>
  <c r="H17"/>
  <c r="H18"/>
  <c r="H19"/>
  <c r="H20"/>
  <c r="H21"/>
  <c r="H22"/>
  <c r="H23"/>
  <c r="H24"/>
  <c r="H25"/>
  <c r="I7"/>
  <c r="I8"/>
  <c r="I9"/>
  <c r="I10"/>
  <c r="I11"/>
  <c r="I12"/>
  <c r="I13"/>
  <c r="I14"/>
  <c r="I15"/>
  <c r="I16"/>
  <c r="I17"/>
  <c r="I18"/>
  <c r="I19"/>
  <c r="I20"/>
  <c r="I21"/>
  <c r="I22"/>
  <c r="I23"/>
  <c r="I24"/>
  <c r="I25"/>
  <c r="J7"/>
  <c r="N7" s="1"/>
  <c r="J8"/>
  <c r="N8" s="1"/>
  <c r="J9"/>
  <c r="N9" s="1"/>
  <c r="J10"/>
  <c r="N10" s="1"/>
  <c r="J11"/>
  <c r="N11" s="1"/>
  <c r="J12"/>
  <c r="N12" s="1"/>
  <c r="J13"/>
  <c r="N13" s="1"/>
  <c r="J14"/>
  <c r="N14" s="1"/>
  <c r="J15"/>
  <c r="N15" s="1"/>
  <c r="J16"/>
  <c r="N16" s="1"/>
  <c r="J17"/>
  <c r="N17" s="1"/>
  <c r="J18"/>
  <c r="N18" s="1"/>
  <c r="J19"/>
  <c r="N19" s="1"/>
  <c r="J20"/>
  <c r="N20" s="1"/>
  <c r="J21"/>
  <c r="N21" s="1"/>
  <c r="J22"/>
  <c r="N22" s="1"/>
  <c r="J23"/>
  <c r="N23" s="1"/>
  <c r="J24"/>
  <c r="N24" s="1"/>
  <c r="J25"/>
  <c r="N25" s="1"/>
  <c r="K7"/>
  <c r="K8"/>
  <c r="K9"/>
  <c r="K10"/>
  <c r="K11"/>
  <c r="K12"/>
  <c r="K13"/>
  <c r="K14"/>
  <c r="K15"/>
  <c r="K16"/>
  <c r="K17"/>
  <c r="K18"/>
  <c r="K19"/>
  <c r="K20"/>
  <c r="K21"/>
  <c r="K22"/>
  <c r="K23"/>
  <c r="K24"/>
  <c r="K25"/>
  <c r="L7"/>
  <c r="L8"/>
  <c r="L9"/>
  <c r="L10"/>
  <c r="L11"/>
  <c r="L12"/>
  <c r="L13"/>
  <c r="L14"/>
  <c r="L15"/>
  <c r="L16"/>
  <c r="L17"/>
  <c r="L18"/>
  <c r="L19"/>
  <c r="L20"/>
  <c r="L21"/>
  <c r="L22"/>
  <c r="L23"/>
  <c r="L24"/>
  <c r="L25"/>
  <c r="B4"/>
  <c r="B5"/>
  <c r="B6"/>
  <c r="C4"/>
  <c r="C5"/>
  <c r="C6"/>
  <c r="D4"/>
  <c r="D5"/>
  <c r="D6"/>
  <c r="E4"/>
  <c r="E5"/>
  <c r="E6"/>
  <c r="G4"/>
  <c r="G5"/>
  <c r="G6"/>
  <c r="H4"/>
  <c r="H5"/>
  <c r="H6"/>
  <c r="I4"/>
  <c r="I5"/>
  <c r="I6"/>
  <c r="J4"/>
  <c r="N4" s="1"/>
  <c r="J5"/>
  <c r="J6"/>
  <c r="K4"/>
  <c r="K5"/>
  <c r="K6"/>
  <c r="L4"/>
  <c r="L5"/>
  <c r="L6"/>
  <c r="N5"/>
  <c r="N6"/>
  <c r="B3"/>
  <c r="C3"/>
  <c r="D3"/>
  <c r="E3"/>
  <c r="G3"/>
  <c r="H3"/>
  <c r="I3"/>
  <c r="J3"/>
  <c r="N3" s="1"/>
  <c r="K3"/>
  <c r="K2"/>
  <c r="D2"/>
  <c r="E2"/>
  <c r="C2"/>
  <c r="B2"/>
  <c r="I2"/>
  <c r="H2"/>
  <c r="G2"/>
  <c r="G4" i="2" l="1"/>
  <c r="M13" i="1"/>
  <c r="M19"/>
  <c r="M7"/>
  <c r="M10"/>
  <c r="M23"/>
  <c r="M15"/>
  <c r="M11"/>
  <c r="M25"/>
  <c r="M17"/>
  <c r="M9"/>
  <c r="M22"/>
  <c r="M18"/>
  <c r="M14"/>
  <c r="M21"/>
  <c r="M4"/>
  <c r="M24"/>
  <c r="M20"/>
  <c r="M16"/>
  <c r="M12"/>
  <c r="M8"/>
  <c r="M5"/>
  <c r="M6"/>
  <c r="G2" i="2"/>
  <c r="G3"/>
  <c r="J2" i="1"/>
  <c r="N2" s="1"/>
  <c r="M3" l="1"/>
  <c r="F2" i="2"/>
  <c r="F4"/>
  <c r="M2" i="1"/>
  <c r="F3" i="2"/>
  <c r="E2" i="3" l="1"/>
  <c r="E3"/>
  <c r="E4"/>
  <c r="E5"/>
  <c r="L2" i="1"/>
  <c r="L3"/>
</calcChain>
</file>

<file path=xl/sharedStrings.xml><?xml version="1.0" encoding="utf-8"?>
<sst xmlns="http://schemas.openxmlformats.org/spreadsheetml/2006/main" count="46" uniqueCount="36">
  <si>
    <t>marque</t>
  </si>
  <si>
    <t>type</t>
  </si>
  <si>
    <t>taille</t>
  </si>
  <si>
    <t>Code barre</t>
  </si>
  <si>
    <t>Produit</t>
  </si>
  <si>
    <t>Nom</t>
  </si>
  <si>
    <t>Prénom</t>
  </si>
  <si>
    <t>Magasin</t>
  </si>
  <si>
    <t>Badge</t>
  </si>
  <si>
    <t>Scan Produit</t>
  </si>
  <si>
    <t>Salomon</t>
  </si>
  <si>
    <t>Ski</t>
  </si>
  <si>
    <t>Type</t>
  </si>
  <si>
    <t>Marque</t>
  </si>
  <si>
    <t>Taille</t>
  </si>
  <si>
    <t>Scan Invité</t>
  </si>
  <si>
    <t>Statut Produit</t>
  </si>
  <si>
    <t>Select columns A and B
Hit CTRL and 1
    Click on Protection
    Untick "Locked"
Protect the sheet, allowing selection of Unlocked Cells Only, should be under the format menu on the Home tab of the ribbon.
Set Excel to move right on Enter, it's under Excel Options, Advanced in Excel 2007 and above</t>
  </si>
  <si>
    <t xml:space="preserve">X RACE </t>
  </si>
  <si>
    <t>Date</t>
  </si>
  <si>
    <t>état produit</t>
  </si>
  <si>
    <t>Nombre de sorties</t>
  </si>
  <si>
    <t>Type actuel</t>
  </si>
  <si>
    <t>emprunt en cours</t>
  </si>
  <si>
    <t>Timestamp</t>
  </si>
  <si>
    <t>Alerte 2</t>
  </si>
  <si>
    <t>test 4</t>
  </si>
  <si>
    <t>John</t>
  </si>
  <si>
    <t>JD&amp;Co</t>
  </si>
  <si>
    <t>Birgit</t>
  </si>
  <si>
    <t>Doe</t>
  </si>
  <si>
    <t>Eod</t>
  </si>
  <si>
    <t>BE&amp;Co</t>
  </si>
  <si>
    <t>Jane</t>
  </si>
  <si>
    <t>Ode</t>
  </si>
  <si>
    <t>JO&amp;Co</t>
  </si>
</sst>
</file>

<file path=xl/styles.xml><?xml version="1.0" encoding="utf-8"?>
<styleSheet xmlns="http://schemas.openxmlformats.org/spreadsheetml/2006/main">
  <numFmts count="3">
    <numFmt numFmtId="164" formatCode="00,000,000"/>
    <numFmt numFmtId="165" formatCode="0000&quot; &quot;0000"/>
    <numFmt numFmtId="166" formatCode="d\ mmmm\ h:mm:ss;@"/>
  </numFmts>
  <fonts count="1">
    <font>
      <sz val="11"/>
      <color theme="1"/>
      <name val="Calibri"/>
      <family val="2"/>
      <scheme val="minor"/>
    </font>
  </fonts>
  <fills count="2">
    <fill>
      <patternFill patternType="none"/>
    </fill>
    <fill>
      <patternFill patternType="gray125"/>
    </fill>
  </fills>
  <borders count="4">
    <border>
      <left/>
      <right/>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1">
    <xf numFmtId="0" fontId="0" fillId="0" borderId="0"/>
  </cellStyleXfs>
  <cellXfs count="19">
    <xf numFmtId="0" fontId="0" fillId="0" borderId="0" xfId="0"/>
    <xf numFmtId="0" fontId="0" fillId="0" borderId="0" xfId="0" applyAlignment="1">
      <alignment wrapText="1"/>
    </xf>
    <xf numFmtId="0" fontId="0" fillId="0" borderId="3" xfId="0" applyBorder="1" applyProtection="1"/>
    <xf numFmtId="0" fontId="0" fillId="0" borderId="0" xfId="0" applyBorder="1"/>
    <xf numFmtId="164" fontId="0" fillId="0" borderId="0" xfId="0" applyNumberFormat="1" applyBorder="1"/>
    <xf numFmtId="0" fontId="0" fillId="0" borderId="0" xfId="0" applyNumberFormat="1"/>
    <xf numFmtId="165" fontId="0" fillId="0" borderId="2" xfId="0" applyNumberFormat="1" applyBorder="1" applyProtection="1">
      <protection locked="0"/>
    </xf>
    <xf numFmtId="164" fontId="0" fillId="0" borderId="0" xfId="0" applyNumberFormat="1" applyBorder="1" applyProtection="1">
      <protection locked="0"/>
    </xf>
    <xf numFmtId="0" fontId="0" fillId="0" borderId="3" xfId="0" applyNumberFormat="1" applyBorder="1" applyProtection="1"/>
    <xf numFmtId="166" fontId="0" fillId="0" borderId="0" xfId="0" applyNumberFormat="1"/>
    <xf numFmtId="0" fontId="0" fillId="0" borderId="0" xfId="0" applyNumberFormat="1" applyBorder="1"/>
    <xf numFmtId="0" fontId="0" fillId="0" borderId="0" xfId="0" applyAlignment="1">
      <alignment horizontal="center" vertical="center" wrapText="1"/>
    </xf>
    <xf numFmtId="165" fontId="0" fillId="0" borderId="2" xfId="0" applyNumberFormat="1" applyBorder="1" applyAlignment="1" applyProtection="1">
      <alignment horizontal="center" vertical="top" wrapText="1"/>
      <protection locked="0"/>
    </xf>
    <xf numFmtId="0" fontId="0" fillId="0" borderId="1" xfId="0" applyBorder="1" applyAlignment="1" applyProtection="1">
      <alignment horizontal="center" vertical="top" wrapText="1"/>
    </xf>
    <xf numFmtId="0" fontId="0" fillId="0" borderId="0" xfId="0" applyAlignment="1">
      <alignment horizontal="center" vertical="top" wrapText="1"/>
    </xf>
    <xf numFmtId="164" fontId="0" fillId="0" borderId="0" xfId="0" applyNumberFormat="1" applyBorder="1" applyAlignment="1">
      <alignment horizontal="center" vertical="top" wrapText="1"/>
    </xf>
    <xf numFmtId="166" fontId="0" fillId="0" borderId="0" xfId="0" applyNumberFormat="1" applyAlignment="1">
      <alignment horizontal="center" vertical="top" wrapText="1"/>
    </xf>
    <xf numFmtId="164" fontId="0" fillId="0" borderId="0" xfId="0" applyNumberFormat="1"/>
    <xf numFmtId="166" fontId="0" fillId="0" borderId="0" xfId="0" applyNumberFormat="1" applyBorder="1"/>
  </cellXfs>
  <cellStyles count="1">
    <cellStyle name="Normal" xfId="0" builtinId="0"/>
  </cellStyles>
  <dxfs count="25">
    <dxf>
      <fill>
        <patternFill>
          <bgColor rgb="FFFF0000"/>
        </patternFill>
      </fill>
    </dxf>
    <dxf>
      <font>
        <color theme="5"/>
      </font>
      <fill>
        <patternFill>
          <bgColor rgb="FFFFC000"/>
        </patternFill>
      </fill>
    </dxf>
    <dxf>
      <font>
        <color rgb="FFFF0000"/>
      </font>
      <fill>
        <patternFill>
          <bgColor theme="9"/>
        </patternFill>
      </fill>
      <border>
        <left style="thin">
          <color theme="5"/>
        </left>
        <right style="thin">
          <color theme="5"/>
        </right>
        <top style="thin">
          <color theme="5"/>
        </top>
        <bottom style="thin">
          <color theme="5"/>
        </bottom>
        <vertical/>
        <horizontal/>
      </border>
    </dxf>
    <dxf>
      <font>
        <color rgb="FFFF0000"/>
      </font>
      <fill>
        <patternFill>
          <bgColor theme="9" tint="0.39994506668294322"/>
        </patternFill>
      </fill>
      <border>
        <left style="thin">
          <color theme="5"/>
        </left>
        <right style="thin">
          <color theme="5"/>
        </right>
        <top style="thin">
          <color theme="5"/>
        </top>
        <bottom style="thin">
          <color theme="5"/>
        </bottom>
        <vertical/>
        <horizontal/>
      </border>
    </dxf>
    <dxf>
      <numFmt numFmtId="166" formatCode="d\ mmmm\ h:mm:ss;@"/>
    </dxf>
    <dxf>
      <numFmt numFmtId="164" formatCode="00,000,000"/>
    </dxf>
    <dxf>
      <numFmt numFmtId="0" formatCode="General"/>
    </dxf>
    <dxf>
      <numFmt numFmtId="0" formatCode="General"/>
    </dxf>
    <dxf>
      <numFmt numFmtId="165" formatCode="0000&quot; &quot;0000"/>
      <border diagonalUp="0" diagonalDown="0">
        <left style="thin">
          <color indexed="64"/>
        </left>
        <right/>
        <top/>
        <bottom/>
        <vertical/>
        <horizontal/>
      </border>
      <protection locked="0" hidden="0"/>
    </dxf>
    <dxf>
      <numFmt numFmtId="0" formatCode="General"/>
    </dxf>
    <dxf>
      <numFmt numFmtId="0" formatCode="General"/>
    </dxf>
    <dxf>
      <numFmt numFmtId="166" formatCode="d\ mmmm\ h:mm:ss;@"/>
    </dxf>
    <dxf>
      <numFmt numFmtId="0" formatCode="General"/>
    </dxf>
    <dxf>
      <numFmt numFmtId="0" formatCode="General"/>
    </dxf>
    <dxf>
      <numFmt numFmtId="0" formatCode="General"/>
    </dxf>
    <dxf>
      <numFmt numFmtId="0" formatCode="General"/>
    </dxf>
    <dxf>
      <numFmt numFmtId="0" formatCode="General"/>
    </dxf>
    <dxf>
      <numFmt numFmtId="164" formatCode="00,000,000"/>
      <protection locked="0" hidden="0"/>
    </dxf>
    <dxf>
      <numFmt numFmtId="0" formatCode="General"/>
    </dxf>
    <dxf>
      <numFmt numFmtId="0" formatCode="General"/>
    </dxf>
    <dxf>
      <numFmt numFmtId="0" formatCode="General"/>
    </dxf>
    <dxf>
      <numFmt numFmtId="0" formatCode="General"/>
      <border diagonalUp="0" diagonalDown="0" outline="0">
        <left/>
        <right style="thin">
          <color indexed="64"/>
        </right>
        <top/>
        <bottom/>
      </border>
      <protection locked="1" hidden="0"/>
    </dxf>
    <dxf>
      <numFmt numFmtId="165" formatCode="0000&quot; &quot;0000"/>
      <border diagonalUp="0" diagonalDown="0">
        <left style="thin">
          <color indexed="64"/>
        </left>
        <right/>
        <top/>
        <bottom/>
      </border>
      <protection locked="0" hidden="0"/>
    </dxf>
    <dxf>
      <border outline="0">
        <left style="thin">
          <color indexed="64"/>
        </left>
      </border>
    </dxf>
    <dxf>
      <alignment horizontal="center" vertical="top" textRotation="0" wrapText="1" indent="0" relativeIndent="255" justifyLastLine="0" shrinkToFit="0" mergeCell="0" readingOrder="0"/>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3" name="entrees_sorties" displayName="entrees_sorties" ref="A1:N25" totalsRowShown="0" headerRowDxfId="24" tableBorderDxfId="23">
  <autoFilter ref="A1:N25">
    <filterColumn colId="10"/>
    <filterColumn colId="11"/>
    <filterColumn colId="12"/>
    <filterColumn colId="13"/>
  </autoFilter>
  <tableColumns count="14">
    <tableColumn id="1" name="Scan Produit" dataDxfId="22"/>
    <tableColumn id="2" name="Type" dataDxfId="21">
      <calculatedColumnFormula>IF(entrees_sorties[[#This Row],[Scan Produit]]&lt;&gt;"",IFERROR(INDEX(produits[type],MATCH([Scan Produit],produits[Code barre],0)),"produit inconnu !!"),"")</calculatedColumnFormula>
    </tableColumn>
    <tableColumn id="3" name="Marque" dataDxfId="20">
      <calculatedColumnFormula>IF(entrees_sorties[[#This Row],[Scan Produit]]&lt;&gt;"",IFERROR(INDEX(produits[marque],MATCH([Scan Produit],produits[Code barre],0)),"produit inconnu !!"),"")</calculatedColumnFormula>
    </tableColumn>
    <tableColumn id="4" name="Produit" dataDxfId="19">
      <calculatedColumnFormula>IF(entrees_sorties[[#This Row],[Scan Produit]]&lt;&gt;"",IFERROR(INDEX(produits[Produit],MATCH([Scan Produit],produits[Code barre],0)),"produit inconnu !!"),"")</calculatedColumnFormula>
    </tableColumn>
    <tableColumn id="5" name="Taille" dataDxfId="18">
      <calculatedColumnFormula>IF(entrees_sorties[[#This Row],[Scan Produit]]&lt;&gt;"",IFERROR(INDEX(produits[taille],MATCH([Scan Produit],produits[Code barre],0)),"produit inconnu !!"),"")</calculatedColumnFormula>
    </tableColumn>
    <tableColumn id="6" name="Scan Invité" dataDxfId="17"/>
    <tableColumn id="7" name="Nom" dataDxfId="16">
      <calculatedColumnFormula>IF(entrees_sorties[[#This Row],[Scan Produit]]="","",IF(AND(entrees_sorties[[#This Row],[Scan Produit]]&lt;&gt;"",entrees_sorties[[#This Row],[Scan Invité]]=""),"en attente scan invité",IFERROR(INDEX(invite[Prénom],MATCH(entrees_sorties[[#This Row],[Scan Invité]],invite[Badge],0)),"badge inconnu ou base obsolète")))</calculatedColumnFormula>
    </tableColumn>
    <tableColumn id="8" name="Prénom" dataDxfId="15">
      <calculatedColumnFormula>IF(entrees_sorties[[#This Row],[Scan Produit]]="","",IF(AND(entrees_sorties[[#This Row],[Scan Produit]]&lt;&gt;"",entrees_sorties[[#This Row],[Scan Invité]]=""),"en attente scan invité",IFERROR(INDEX(invite[Nom],MATCH(entrees_sorties[[#This Row],[Scan Invité]],invite[Badge],0)),"badge inconnu ou base obsolète")))</calculatedColumnFormula>
    </tableColumn>
    <tableColumn id="9" name="Magasin" dataDxfId="14">
      <calculatedColumnFormula>IF(entrees_sorties[[#This Row],[Scan Produit]]="","",IF(AND(entrees_sorties[[#This Row],[Scan Produit]]&lt;&gt;"",entrees_sorties[[#This Row],[Scan Invité]]=""),"en attente scan invité",IFERROR(INDEX(invite[Magasin],MATCH(entrees_sorties[[#This Row],[Scan Invité]],invite[Badge],0)),"badge inconnu ou base obsolète")))</calculatedColumnFormula>
    </tableColumn>
    <tableColumn id="10" name="Statut Produit" dataDxfId="13">
      <calculatedColumnFormula>IF(entrees_sorties[[#This Row],[Scan Produit]]="","",IF(ISODD(COUNTIF(entrees_sorties[[#All],[Scan Produit]],"="&amp;[Scan Produit])),"sorti","en stock"))</calculatedColumnFormula>
    </tableColumn>
    <tableColumn id="20" name="Type actuel" dataDxfId="12">
      <calculatedColumnFormula>IF(entrees_sorties[[#This Row],[Scan Produit]]&lt;&gt;"",IF(ISODD(COUNTIF($A$1:$A2,"="&amp;entrees_sorties[[#This Row],[Scan Produit]])),"sortie","entrée"),"")</calculatedColumnFormula>
    </tableColumn>
    <tableColumn id="11" name="Date" dataDxfId="11">
      <calculatedColumnFormula>IF(entrees_sorties[[#This Row],[Scan Produit]]&lt;&gt;"",IF(entrees_sorties[[#This Row],[Date]]="",NOW(),entrees_sorties[[#This Row],[Date]]),"")</calculatedColumnFormula>
    </tableColumn>
    <tableColumn id="22" name="emprunt en cours" dataDxfId="10">
      <calculatedColumnFormula>IF(COUNTIFS([Type],"="&amp;entrees_sorties[[#This Row],[Type]],[Scan Invité],"="&amp;entrees_sorties[[#This Row],[Scan Invité]],[Statut Produit],"="&amp;"sorti",[Type actuel],"="&amp;"sortie")-COUNTIFS([Type],"="&amp;entrees_sorties[[#This Row],[Type]],[Scan Invité],"="&amp;entrees_sorties[[#This Row],[Scan Invité]],[Statut Produit],"="&amp;"sorti",[Type actuel],"="&amp;"entrée")&gt;1,"alerte "&amp;entrees_sorties[[#This Row],[Type]],"")</calculatedColumnFormula>
    </tableColumn>
    <tableColumn id="12" name="Alerte 2" dataDxfId="9">
      <calculatedColumnFormula>IF(entrees_sorties[[#This Row],[Statut Produit]]="sorti",IF(COUNTIFS([Type],"="&amp;entrees_sorties[[#This Row],[Type]],[Type actuel],"="&amp;"sortie",[Scan Invité],"="&amp;entrees_sorties[[#This Row],[Scan Invité]])-COUNTIFS([Type],"="&amp;entrees_sorties[[#This Row],[Type]],[Type actuel],"="&amp;"entrée",[Scan Invité],"="&amp;entrees_sorties[[#This Row],[Scan Invité]])&gt;1,"alerte "&amp;entrees_sorties[[#This Row],[Type]],""),"")</calculatedColumnFormula>
    </tableColumn>
  </tableColumns>
  <tableStyleInfo name="TableStyleLight1" showFirstColumn="0" showLastColumn="0" showRowStripes="1" showColumnStripes="0"/>
</table>
</file>

<file path=xl/tables/table2.xml><?xml version="1.0" encoding="utf-8"?>
<table xmlns="http://schemas.openxmlformats.org/spreadsheetml/2006/main" id="1" name="produits" displayName="produits" ref="A1:G4" totalsRowShown="0">
  <autoFilter ref="A1:G4">
    <filterColumn colId="2"/>
    <filterColumn colId="5"/>
    <filterColumn colId="6"/>
  </autoFilter>
  <tableColumns count="7">
    <tableColumn id="1" name="Code barre" dataDxfId="8"/>
    <tableColumn id="3" name="marque"/>
    <tableColumn id="4" name="type"/>
    <tableColumn id="5" name="Produit"/>
    <tableColumn id="6" name="taille"/>
    <tableColumn id="2" name="état produit" dataDxfId="7">
      <calculatedColumnFormula>IFERROR(INDEX(entrees_sorties[Statut Produit],MATCH(produits[[#This Row],[Code barre]],entrees_sorties[Scan Produit],0)),"jamais sorti")</calculatedColumnFormula>
    </tableColumn>
    <tableColumn id="7" name="Nombre de sorties" dataDxfId="6">
      <calculatedColumnFormula>COUNTIFS(entrees_sorties[Scan Produit],"="&amp;produits[[#This Row],[Code barre]],entrees_sorties[Type actuel],"="&amp;"sortie")</calculatedColumnFormula>
    </tableColumn>
  </tableColumns>
  <tableStyleInfo name="TableStyleLight4" showFirstColumn="0" showLastColumn="0" showRowStripes="1" showColumnStripes="0"/>
</table>
</file>

<file path=xl/tables/table3.xml><?xml version="1.0" encoding="utf-8"?>
<table xmlns="http://schemas.openxmlformats.org/spreadsheetml/2006/main" id="5" name="invite" displayName="invite" ref="A1:E15" totalsRowShown="0">
  <autoFilter ref="A1:E15">
    <filterColumn colId="4"/>
  </autoFilter>
  <tableColumns count="5">
    <tableColumn id="1" name="Prénom"/>
    <tableColumn id="2" name="Nom"/>
    <tableColumn id="3" name="Magasin"/>
    <tableColumn id="4" name="Badge" dataDxfId="5"/>
    <tableColumn id="5" name="Timestamp" dataDxfId="4">
      <calculatedColumnFormula>IF(invite[[#This Row],[Prénom]]&lt;&gt;"",IF(invite[[#This Row],[Timestamp]]="",NOW(),invite[[#This Row],[Timestamp]]),"")</calculatedColumnFormula>
    </tableColumn>
  </tableColumns>
  <tableStyleInfo name="TableStyleLight5" showFirstColumn="0" showLastColumn="0" showRowStripes="1" showColumnStripes="0"/>
</table>
</file>

<file path=xl/theme/theme1.xml><?xml version="1.0" encoding="utf-8"?>
<a:theme xmlns:a="http://schemas.openxmlformats.org/drawingml/2006/main" name="Office Theme">
  <a:themeElements>
    <a:clrScheme name="AmerSports Franck">
      <a:dk1>
        <a:srgbClr val="002857"/>
      </a:dk1>
      <a:lt1>
        <a:srgbClr val="FFFFFF"/>
      </a:lt1>
      <a:dk2>
        <a:srgbClr val="37424A"/>
      </a:dk2>
      <a:lt2>
        <a:srgbClr val="BFBFBF"/>
      </a:lt2>
      <a:accent1>
        <a:srgbClr val="739ABC"/>
      </a:accent1>
      <a:accent2>
        <a:srgbClr val="C60C30"/>
      </a:accent2>
      <a:accent3>
        <a:srgbClr val="669933"/>
      </a:accent3>
      <a:accent4>
        <a:srgbClr val="757C87"/>
      </a:accent4>
      <a:accent5>
        <a:srgbClr val="FFC000"/>
      </a:accent5>
      <a:accent6>
        <a:srgbClr val="F6573C"/>
      </a:accent6>
      <a:hlink>
        <a:srgbClr val="009999"/>
      </a:hlink>
      <a:folHlink>
        <a:srgbClr val="99CC0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theme="9"/>
  </sheetPr>
  <dimension ref="A1:N25"/>
  <sheetViews>
    <sheetView tabSelected="1" workbookViewId="0">
      <selection activeCell="A4" sqref="A4"/>
    </sheetView>
  </sheetViews>
  <sheetFormatPr defaultColWidth="9.109375" defaultRowHeight="14.4"/>
  <cols>
    <col min="1" max="1" width="15.33203125" style="6" customWidth="1"/>
    <col min="2" max="2" width="13.109375" style="2" customWidth="1"/>
    <col min="3" max="3" width="12.44140625" customWidth="1"/>
    <col min="4" max="4" width="15.109375" customWidth="1"/>
    <col min="5" max="5" width="6.5546875" customWidth="1"/>
    <col min="6" max="6" width="13.33203125" style="4" customWidth="1"/>
    <col min="7" max="7" width="15.88671875" customWidth="1"/>
    <col min="8" max="8" width="16.6640625" customWidth="1"/>
    <col min="9" max="9" width="22.5546875" customWidth="1"/>
    <col min="10" max="10" width="11.6640625" customWidth="1"/>
    <col min="11" max="11" width="10.6640625" style="9" customWidth="1"/>
    <col min="12" max="12" width="21.33203125" customWidth="1"/>
  </cols>
  <sheetData>
    <row r="1" spans="1:14" s="11" customFormat="1" ht="29.4" customHeight="1">
      <c r="A1" s="12" t="s">
        <v>9</v>
      </c>
      <c r="B1" s="13" t="s">
        <v>12</v>
      </c>
      <c r="C1" s="14" t="s">
        <v>13</v>
      </c>
      <c r="D1" s="14" t="s">
        <v>4</v>
      </c>
      <c r="E1" s="14" t="s">
        <v>14</v>
      </c>
      <c r="F1" s="15" t="s">
        <v>15</v>
      </c>
      <c r="G1" s="14" t="s">
        <v>5</v>
      </c>
      <c r="H1" s="14" t="s">
        <v>6</v>
      </c>
      <c r="I1" s="14" t="s">
        <v>7</v>
      </c>
      <c r="J1" s="14" t="s">
        <v>16</v>
      </c>
      <c r="K1" s="14" t="s">
        <v>22</v>
      </c>
      <c r="L1" s="16" t="s">
        <v>19</v>
      </c>
      <c r="M1" s="14" t="s">
        <v>23</v>
      </c>
      <c r="N1" s="14" t="s">
        <v>25</v>
      </c>
    </row>
    <row r="2" spans="1:14">
      <c r="A2" s="6">
        <v>20190003</v>
      </c>
      <c r="B2" s="8" t="str">
        <f>IF(entrees_sorties[[#This Row],[Scan Produit]]&lt;&gt;"",IFERROR(INDEX(produits[type],MATCH([Scan Produit],produits[Code barre],0)),"produit inconnu !!"),"")</f>
        <v>Ski</v>
      </c>
      <c r="C2" s="5" t="str">
        <f>IF(entrees_sorties[[#This Row],[Scan Produit]]&lt;&gt;"",IFERROR(INDEX(produits[marque],MATCH([Scan Produit],produits[Code barre],0)),"produit inconnu !!"),"")</f>
        <v>Salomon</v>
      </c>
      <c r="D2" s="5" t="str">
        <f>IF(entrees_sorties[[#This Row],[Scan Produit]]&lt;&gt;"",IFERROR(INDEX(produits[Produit],MATCH([Scan Produit],produits[Code barre],0)),"produit inconnu !!"),"")</f>
        <v xml:space="preserve">X RACE </v>
      </c>
      <c r="E2" s="5">
        <f>IF(entrees_sorties[[#This Row],[Scan Produit]]&lt;&gt;"",IFERROR(INDEX(produits[taille],MATCH([Scan Produit],produits[Code barre],0)),"produit inconnu !!"),"")</f>
        <v>165</v>
      </c>
      <c r="F2" s="7">
        <v>43000002</v>
      </c>
      <c r="G2" s="5" t="str">
        <f>IF(entrees_sorties[[#This Row],[Scan Produit]]="","",IF(AND(entrees_sorties[[#This Row],[Scan Produit]]&lt;&gt;"",entrees_sorties[[#This Row],[Scan Invité]]=""),"en attente scan invité",IFERROR(INDEX(invite[Prénom],MATCH(entrees_sorties[[#This Row],[Scan Invité]],invite[Badge],0)),"badge inconnu ou base obsolète")))</f>
        <v>John</v>
      </c>
      <c r="H2" s="5" t="str">
        <f>IF(entrees_sorties[[#This Row],[Scan Produit]]="","",IF(AND(entrees_sorties[[#This Row],[Scan Produit]]&lt;&gt;"",entrees_sorties[[#This Row],[Scan Invité]]=""),"en attente scan invité",IFERROR(INDEX(invite[Nom],MATCH(entrees_sorties[[#This Row],[Scan Invité]],invite[Badge],0)),"badge inconnu ou base obsolète")))</f>
        <v>Doe</v>
      </c>
      <c r="I2" s="5" t="str">
        <f>IF(entrees_sorties[[#This Row],[Scan Produit]]="","",IF(AND(entrees_sorties[[#This Row],[Scan Produit]]&lt;&gt;"",entrees_sorties[[#This Row],[Scan Invité]]=""),"en attente scan invité",IFERROR(INDEX(invite[Magasin],MATCH(entrees_sorties[[#This Row],[Scan Invité]],invite[Badge],0)),"badge inconnu ou base obsolète")))</f>
        <v>JD&amp;Co</v>
      </c>
      <c r="J2" s="5" t="str">
        <f>IF(entrees_sorties[[#This Row],[Scan Produit]]="","",IF(ISODD(COUNTIF(entrees_sorties[[#All],[Scan Produit]],"="&amp;[Scan Produit])),"sorti","en stock"))</f>
        <v>en stock</v>
      </c>
      <c r="K2" s="5" t="str">
        <f>IF(entrees_sorties[[#This Row],[Scan Produit]]&lt;&gt;"",IF(ISODD(COUNTIF($A$1:$A2,"="&amp;entrees_sorties[[#This Row],[Scan Produit]])),"sortie","entrée"),"")</f>
        <v>sortie</v>
      </c>
      <c r="L2" s="9">
        <f ca="1">IF(entrees_sorties[[#This Row],[Scan Produit]]&lt;&gt;"",IF(entrees_sorties[[#This Row],[Date]]="",NOW(),entrees_sorties[[#This Row],[Date]]),"")</f>
        <v>42039.646278587963</v>
      </c>
      <c r="M2" s="5" t="str">
        <f>IF(COUNTIFS([Type],"="&amp;entrees_sorties[[#This Row],[Type]],[Scan Invité],"="&amp;entrees_sorties[[#This Row],[Scan Invité]],[Statut Produit],"="&amp;"sorti",[Type actuel],"="&amp;"sortie")-COUNTIFS([Type],"="&amp;entrees_sorties[[#This Row],[Type]],[Scan Invité],"="&amp;entrees_sorties[[#This Row],[Scan Invité]],[Statut Produit],"="&amp;"sorti",[Type actuel],"="&amp;"entrée")&gt;1,"alerte "&amp;entrees_sorties[[#This Row],[Type]],"")</f>
        <v/>
      </c>
      <c r="N2" s="5" t="str">
        <f>IF(entrees_sorties[[#This Row],[Statut Produit]]="sorti",IF(COUNTIFS([Type],"="&amp;entrees_sorties[[#This Row],[Type]],[Type actuel],"="&amp;"sortie",[Scan Invité],"="&amp;entrees_sorties[[#This Row],[Scan Invité]])-COUNTIFS([Type],"="&amp;entrees_sorties[[#This Row],[Type]],[Type actuel],"="&amp;"entrée",[Scan Invité],"="&amp;entrees_sorties[[#This Row],[Scan Invité]])&gt;1,"alerte "&amp;entrees_sorties[[#This Row],[Type]],""),"")</f>
        <v/>
      </c>
    </row>
    <row r="3" spans="1:14">
      <c r="A3" s="6">
        <v>20190003</v>
      </c>
      <c r="B3" s="8" t="str">
        <f>IF(entrees_sorties[[#This Row],[Scan Produit]]&lt;&gt;"",IFERROR(INDEX(produits[type],MATCH([Scan Produit],produits[Code barre],0)),"produit inconnu !!"),"")</f>
        <v>Ski</v>
      </c>
      <c r="C3" s="10" t="str">
        <f>IF(entrees_sorties[[#This Row],[Scan Produit]]&lt;&gt;"",IFERROR(INDEX(produits[marque],MATCH([Scan Produit],produits[Code barre],0)),"produit inconnu !!"),"")</f>
        <v>Salomon</v>
      </c>
      <c r="D3" s="10" t="str">
        <f>IF(entrees_sorties[[#This Row],[Scan Produit]]&lt;&gt;"",IFERROR(INDEX(produits[Produit],MATCH([Scan Produit],produits[Code barre],0)),"produit inconnu !!"),"")</f>
        <v xml:space="preserve">X RACE </v>
      </c>
      <c r="E3" s="10">
        <f>IF(entrees_sorties[[#This Row],[Scan Produit]]&lt;&gt;"",IFERROR(INDEX(produits[taille],MATCH([Scan Produit],produits[Code barre],0)),"produit inconnu !!"),"")</f>
        <v>165</v>
      </c>
      <c r="F3" s="7">
        <v>43000002</v>
      </c>
      <c r="G3" s="10" t="str">
        <f>IF(entrees_sorties[[#This Row],[Scan Produit]]="","",IF(AND(entrees_sorties[[#This Row],[Scan Produit]]&lt;&gt;"",entrees_sorties[[#This Row],[Scan Invité]]=""),"en attente scan invité",IFERROR(INDEX(invite[Prénom],MATCH(entrees_sorties[[#This Row],[Scan Invité]],invite[Badge],0)),"badge inconnu ou base obsolète")))</f>
        <v>John</v>
      </c>
      <c r="H3" s="10" t="str">
        <f>IF(entrees_sorties[[#This Row],[Scan Produit]]="","",IF(AND(entrees_sorties[[#This Row],[Scan Produit]]&lt;&gt;"",entrees_sorties[[#This Row],[Scan Invité]]=""),"en attente scan invité",IFERROR(INDEX(invite[Nom],MATCH(entrees_sorties[[#This Row],[Scan Invité]],invite[Badge],0)),"badge inconnu ou base obsolète")))</f>
        <v>Doe</v>
      </c>
      <c r="I3" s="10" t="str">
        <f>IF(entrees_sorties[[#This Row],[Scan Produit]]="","",IF(AND(entrees_sorties[[#This Row],[Scan Produit]]&lt;&gt;"",entrees_sorties[[#This Row],[Scan Invité]]=""),"en attente scan invité",IFERROR(INDEX(invite[Magasin],MATCH(entrees_sorties[[#This Row],[Scan Invité]],invite[Badge],0)),"badge inconnu ou base obsolète")))</f>
        <v>JD&amp;Co</v>
      </c>
      <c r="J3" s="10" t="str">
        <f>IF(entrees_sorties[[#This Row],[Scan Produit]]="","",IF(ISODD(COUNTIF(entrees_sorties[[#All],[Scan Produit]],"="&amp;[Scan Produit])),"sorti","en stock"))</f>
        <v>en stock</v>
      </c>
      <c r="K3" s="10" t="str">
        <f>IF(entrees_sorties[[#This Row],[Scan Produit]]&lt;&gt;"",IF(ISODD(COUNTIF($A$1:$A3,"="&amp;entrees_sorties[[#This Row],[Scan Produit]])),"sortie","entrée"),"")</f>
        <v>entrée</v>
      </c>
      <c r="L3" s="18">
        <f ca="1">IF(entrees_sorties[[#This Row],[Scan Produit]]&lt;&gt;"",IF(entrees_sorties[[#This Row],[Date]]="",NOW(),entrees_sorties[[#This Row],[Date]]),"")</f>
        <v>42039.646300578701</v>
      </c>
      <c r="M3" s="10" t="str">
        <f>IF(COUNTIFS([Type],"="&amp;entrees_sorties[[#This Row],[Type]],[Scan Invité],"="&amp;entrees_sorties[[#This Row],[Scan Invité]],[Statut Produit],"="&amp;"sorti",[Type actuel],"="&amp;"sortie")-COUNTIFS([Type],"="&amp;entrees_sorties[[#This Row],[Type]],[Scan Invité],"="&amp;entrees_sorties[[#This Row],[Scan Invité]],[Statut Produit],"="&amp;"sorti",[Type actuel],"="&amp;"entrée")&gt;1,"alerte "&amp;entrees_sorties[[#This Row],[Type]],"")</f>
        <v/>
      </c>
      <c r="N3" s="10" t="str">
        <f>IF(entrees_sorties[[#This Row],[Statut Produit]]="sorti",IF(COUNTIFS([Type],"="&amp;entrees_sorties[[#This Row],[Type]],[Type actuel],"="&amp;"sortie",[Scan Invité],"="&amp;entrees_sorties[[#This Row],[Scan Invité]])-COUNTIFS([Type],"="&amp;entrees_sorties[[#This Row],[Type]],[Type actuel],"="&amp;"entrée",[Scan Invité],"="&amp;entrees_sorties[[#This Row],[Scan Invité]])&gt;1,"alerte "&amp;entrees_sorties[[#This Row],[Type]],""),"")</f>
        <v/>
      </c>
    </row>
    <row r="4" spans="1:14">
      <c r="B4" s="8" t="str">
        <f>IF(entrees_sorties[[#This Row],[Scan Produit]]&lt;&gt;"",IFERROR(INDEX(produits[type],MATCH([Scan Produit],produits[Code barre],0)),"produit inconnu !!"),"")</f>
        <v/>
      </c>
      <c r="C4" s="10" t="str">
        <f>IF(entrees_sorties[[#This Row],[Scan Produit]]&lt;&gt;"",IFERROR(INDEX(produits[marque],MATCH([Scan Produit],produits[Code barre],0)),"produit inconnu !!"),"")</f>
        <v/>
      </c>
      <c r="D4" s="10" t="str">
        <f>IF(entrees_sorties[[#This Row],[Scan Produit]]&lt;&gt;"",IFERROR(INDEX(produits[Produit],MATCH([Scan Produit],produits[Code barre],0)),"produit inconnu !!"),"")</f>
        <v/>
      </c>
      <c r="E4" s="10" t="str">
        <f>IF(entrees_sorties[[#This Row],[Scan Produit]]&lt;&gt;"",IFERROR(INDEX(produits[taille],MATCH([Scan Produit],produits[Code barre],0)),"produit inconnu !!"),"")</f>
        <v/>
      </c>
      <c r="F4" s="7"/>
      <c r="G4" s="10" t="str">
        <f>IF(entrees_sorties[[#This Row],[Scan Produit]]="","",IF(AND(entrees_sorties[[#This Row],[Scan Produit]]&lt;&gt;"",entrees_sorties[[#This Row],[Scan Invité]]=""),"en attente scan invité",IFERROR(INDEX(invite[Prénom],MATCH(entrees_sorties[[#This Row],[Scan Invité]],invite[Badge],0)),"badge inconnu ou base obsolète")))</f>
        <v/>
      </c>
      <c r="H4" s="10" t="str">
        <f>IF(entrees_sorties[[#This Row],[Scan Produit]]="","",IF(AND(entrees_sorties[[#This Row],[Scan Produit]]&lt;&gt;"",entrees_sorties[[#This Row],[Scan Invité]]=""),"en attente scan invité",IFERROR(INDEX(invite[Nom],MATCH(entrees_sorties[[#This Row],[Scan Invité]],invite[Badge],0)),"badge inconnu ou base obsolète")))</f>
        <v/>
      </c>
      <c r="I4" s="10" t="str">
        <f>IF(entrees_sorties[[#This Row],[Scan Produit]]="","",IF(AND(entrees_sorties[[#This Row],[Scan Produit]]&lt;&gt;"",entrees_sorties[[#This Row],[Scan Invité]]=""),"en attente scan invité",IFERROR(INDEX(invite[Magasin],MATCH(entrees_sorties[[#This Row],[Scan Invité]],invite[Badge],0)),"badge inconnu ou base obsolète")))</f>
        <v/>
      </c>
      <c r="J4" s="10" t="str">
        <f>IF(entrees_sorties[[#This Row],[Scan Produit]]="","",IF(ISODD(COUNTIF(entrees_sorties[[#All],[Scan Produit]],"="&amp;[Scan Produit])),"sorti","en stock"))</f>
        <v/>
      </c>
      <c r="K4" s="10" t="str">
        <f>IF(entrees_sorties[[#This Row],[Scan Produit]]&lt;&gt;"",IF(ISODD(COUNTIF($A$1:$A4,"="&amp;entrees_sorties[[#This Row],[Scan Produit]])),"sortie","entrée"),"")</f>
        <v/>
      </c>
      <c r="L4" s="18" t="str">
        <f ca="1">IF(entrees_sorties[[#This Row],[Scan Produit]]&lt;&gt;"",IF(entrees_sorties[[#This Row],[Date]]="",NOW(),entrees_sorties[[#This Row],[Date]]),"")</f>
        <v/>
      </c>
      <c r="M4" s="10" t="str">
        <f>IF(COUNTIFS([Type],"="&amp;entrees_sorties[[#This Row],[Type]],[Scan Invité],"="&amp;entrees_sorties[[#This Row],[Scan Invité]],[Statut Produit],"="&amp;"sorti",[Type actuel],"="&amp;"sortie")-COUNTIFS([Type],"="&amp;entrees_sorties[[#This Row],[Type]],[Scan Invité],"="&amp;entrees_sorties[[#This Row],[Scan Invité]],[Statut Produit],"="&amp;"sorti",[Type actuel],"="&amp;"entrée")&gt;1,"alerte "&amp;entrees_sorties[[#This Row],[Type]],"")</f>
        <v/>
      </c>
      <c r="N4" s="10" t="str">
        <f>IF(entrees_sorties[[#This Row],[Statut Produit]]="sorti",IF(COUNTIFS([Type],"="&amp;entrees_sorties[[#This Row],[Type]],[Type actuel],"="&amp;"sortie",[Scan Invité],"="&amp;entrees_sorties[[#This Row],[Scan Invité]])-COUNTIFS([Type],"="&amp;entrees_sorties[[#This Row],[Type]],[Type actuel],"="&amp;"entrée",[Scan Invité],"="&amp;entrees_sorties[[#This Row],[Scan Invité]])&gt;1,"alerte "&amp;entrees_sorties[[#This Row],[Type]],""),"")</f>
        <v/>
      </c>
    </row>
    <row r="5" spans="1:14">
      <c r="B5" s="8" t="str">
        <f>IF(entrees_sorties[[#This Row],[Scan Produit]]&lt;&gt;"",IFERROR(INDEX(produits[type],MATCH([Scan Produit],produits[Code barre],0)),"produit inconnu !!"),"")</f>
        <v/>
      </c>
      <c r="C5" s="10" t="str">
        <f>IF(entrees_sorties[[#This Row],[Scan Produit]]&lt;&gt;"",IFERROR(INDEX(produits[marque],MATCH([Scan Produit],produits[Code barre],0)),"produit inconnu !!"),"")</f>
        <v/>
      </c>
      <c r="D5" s="10" t="str">
        <f>IF(entrees_sorties[[#This Row],[Scan Produit]]&lt;&gt;"",IFERROR(INDEX(produits[Produit],MATCH([Scan Produit],produits[Code barre],0)),"produit inconnu !!"),"")</f>
        <v/>
      </c>
      <c r="E5" s="10" t="str">
        <f>IF(entrees_sorties[[#This Row],[Scan Produit]]&lt;&gt;"",IFERROR(INDEX(produits[taille],MATCH([Scan Produit],produits[Code barre],0)),"produit inconnu !!"),"")</f>
        <v/>
      </c>
      <c r="F5" s="7"/>
      <c r="G5" s="10" t="str">
        <f>IF(entrees_sorties[[#This Row],[Scan Produit]]="","",IF(AND(entrees_sorties[[#This Row],[Scan Produit]]&lt;&gt;"",entrees_sorties[[#This Row],[Scan Invité]]=""),"en attente scan invité",IFERROR(INDEX(invite[Prénom],MATCH(entrees_sorties[[#This Row],[Scan Invité]],invite[Badge],0)),"badge inconnu ou base obsolète")))</f>
        <v/>
      </c>
      <c r="H5" s="10" t="str">
        <f>IF(entrees_sorties[[#This Row],[Scan Produit]]="","",IF(AND(entrees_sorties[[#This Row],[Scan Produit]]&lt;&gt;"",entrees_sorties[[#This Row],[Scan Invité]]=""),"en attente scan invité",IFERROR(INDEX(invite[Nom],MATCH(entrees_sorties[[#This Row],[Scan Invité]],invite[Badge],0)),"badge inconnu ou base obsolète")))</f>
        <v/>
      </c>
      <c r="I5" s="10" t="str">
        <f>IF(entrees_sorties[[#This Row],[Scan Produit]]="","",IF(AND(entrees_sorties[[#This Row],[Scan Produit]]&lt;&gt;"",entrees_sorties[[#This Row],[Scan Invité]]=""),"en attente scan invité",IFERROR(INDEX(invite[Magasin],MATCH(entrees_sorties[[#This Row],[Scan Invité]],invite[Badge],0)),"badge inconnu ou base obsolète")))</f>
        <v/>
      </c>
      <c r="J5" s="10" t="str">
        <f>IF(entrees_sorties[[#This Row],[Scan Produit]]="","",IF(ISODD(COUNTIF(entrees_sorties[[#All],[Scan Produit]],"="&amp;[Scan Produit])),"sorti","en stock"))</f>
        <v/>
      </c>
      <c r="K5" s="10" t="str">
        <f>IF(entrees_sorties[[#This Row],[Scan Produit]]&lt;&gt;"",IF(ISODD(COUNTIF($A$1:$A5,"="&amp;entrees_sorties[[#This Row],[Scan Produit]])),"sortie","entrée"),"")</f>
        <v/>
      </c>
      <c r="L5" s="18" t="str">
        <f ca="1">IF(entrees_sorties[[#This Row],[Scan Produit]]&lt;&gt;"",IF(entrees_sorties[[#This Row],[Date]]="",NOW(),entrees_sorties[[#This Row],[Date]]),"")</f>
        <v/>
      </c>
      <c r="M5" s="10" t="str">
        <f>IF(COUNTIFS([Type],"="&amp;entrees_sorties[[#This Row],[Type]],[Scan Invité],"="&amp;entrees_sorties[[#This Row],[Scan Invité]],[Statut Produit],"="&amp;"sorti",[Type actuel],"="&amp;"sortie")-COUNTIFS([Type],"="&amp;entrees_sorties[[#This Row],[Type]],[Scan Invité],"="&amp;entrees_sorties[[#This Row],[Scan Invité]],[Statut Produit],"="&amp;"sorti",[Type actuel],"="&amp;"entrée")&gt;1,"alerte "&amp;entrees_sorties[[#This Row],[Type]],"")</f>
        <v/>
      </c>
      <c r="N5" s="10" t="str">
        <f>IF(entrees_sorties[[#This Row],[Statut Produit]]="sorti",IF(COUNTIFS([Type],"="&amp;entrees_sorties[[#This Row],[Type]],[Type actuel],"="&amp;"sortie",[Scan Invité],"="&amp;entrees_sorties[[#This Row],[Scan Invité]])-COUNTIFS([Type],"="&amp;entrees_sorties[[#This Row],[Type]],[Type actuel],"="&amp;"entrée",[Scan Invité],"="&amp;entrees_sorties[[#This Row],[Scan Invité]])&gt;1,"alerte "&amp;entrees_sorties[[#This Row],[Type]],""),"")</f>
        <v/>
      </c>
    </row>
    <row r="6" spans="1:14">
      <c r="B6" s="8" t="str">
        <f>IF(entrees_sorties[[#This Row],[Scan Produit]]&lt;&gt;"",IFERROR(INDEX(produits[type],MATCH([Scan Produit],produits[Code barre],0)),"produit inconnu !!"),"")</f>
        <v/>
      </c>
      <c r="C6" s="10" t="str">
        <f>IF(entrees_sorties[[#This Row],[Scan Produit]]&lt;&gt;"",IFERROR(INDEX(produits[marque],MATCH([Scan Produit],produits[Code barre],0)),"produit inconnu !!"),"")</f>
        <v/>
      </c>
      <c r="D6" s="10" t="str">
        <f>IF(entrees_sorties[[#This Row],[Scan Produit]]&lt;&gt;"",IFERROR(INDEX(produits[Produit],MATCH([Scan Produit],produits[Code barre],0)),"produit inconnu !!"),"")</f>
        <v/>
      </c>
      <c r="E6" s="10" t="str">
        <f>IF(entrees_sorties[[#This Row],[Scan Produit]]&lt;&gt;"",IFERROR(INDEX(produits[taille],MATCH([Scan Produit],produits[Code barre],0)),"produit inconnu !!"),"")</f>
        <v/>
      </c>
      <c r="F6" s="7"/>
      <c r="G6" s="10" t="str">
        <f>IF(entrees_sorties[[#This Row],[Scan Produit]]="","",IF(AND(entrees_sorties[[#This Row],[Scan Produit]]&lt;&gt;"",entrees_sorties[[#This Row],[Scan Invité]]=""),"en attente scan invité",IFERROR(INDEX(invite[Prénom],MATCH(entrees_sorties[[#This Row],[Scan Invité]],invite[Badge],0)),"badge inconnu ou base obsolète")))</f>
        <v/>
      </c>
      <c r="H6" s="10" t="str">
        <f>IF(entrees_sorties[[#This Row],[Scan Produit]]="","",IF(AND(entrees_sorties[[#This Row],[Scan Produit]]&lt;&gt;"",entrees_sorties[[#This Row],[Scan Invité]]=""),"en attente scan invité",IFERROR(INDEX(invite[Nom],MATCH(entrees_sorties[[#This Row],[Scan Invité]],invite[Badge],0)),"badge inconnu ou base obsolète")))</f>
        <v/>
      </c>
      <c r="I6" s="10" t="str">
        <f>IF(entrees_sorties[[#This Row],[Scan Produit]]="","",IF(AND(entrees_sorties[[#This Row],[Scan Produit]]&lt;&gt;"",entrees_sorties[[#This Row],[Scan Invité]]=""),"en attente scan invité",IFERROR(INDEX(invite[Magasin],MATCH(entrees_sorties[[#This Row],[Scan Invité]],invite[Badge],0)),"badge inconnu ou base obsolète")))</f>
        <v/>
      </c>
      <c r="J6" s="10" t="str">
        <f>IF(entrees_sorties[[#This Row],[Scan Produit]]="","",IF(ISODD(COUNTIF(entrees_sorties[[#All],[Scan Produit]],"="&amp;[Scan Produit])),"sorti","en stock"))</f>
        <v/>
      </c>
      <c r="K6" s="10" t="str">
        <f>IF(entrees_sorties[[#This Row],[Scan Produit]]&lt;&gt;"",IF(ISODD(COUNTIF($A$1:$A6,"="&amp;entrees_sorties[[#This Row],[Scan Produit]])),"sortie","entrée"),"")</f>
        <v/>
      </c>
      <c r="L6" s="18" t="str">
        <f ca="1">IF(entrees_sorties[[#This Row],[Scan Produit]]&lt;&gt;"",IF(entrees_sorties[[#This Row],[Date]]="",NOW(),entrees_sorties[[#This Row],[Date]]),"")</f>
        <v/>
      </c>
      <c r="M6" s="10" t="str">
        <f>IF(COUNTIFS([Type],"="&amp;entrees_sorties[[#This Row],[Type]],[Scan Invité],"="&amp;entrees_sorties[[#This Row],[Scan Invité]],[Statut Produit],"="&amp;"sorti",[Type actuel],"="&amp;"sortie")-COUNTIFS([Type],"="&amp;entrees_sorties[[#This Row],[Type]],[Scan Invité],"="&amp;entrees_sorties[[#This Row],[Scan Invité]],[Statut Produit],"="&amp;"sorti",[Type actuel],"="&amp;"entrée")&gt;1,"alerte "&amp;entrees_sorties[[#This Row],[Type]],"")</f>
        <v/>
      </c>
      <c r="N6" s="10" t="str">
        <f>IF(entrees_sorties[[#This Row],[Statut Produit]]="sorti",IF(COUNTIFS([Type],"="&amp;entrees_sorties[[#This Row],[Type]],[Type actuel],"="&amp;"sortie",[Scan Invité],"="&amp;entrees_sorties[[#This Row],[Scan Invité]])-COUNTIFS([Type],"="&amp;entrees_sorties[[#This Row],[Type]],[Type actuel],"="&amp;"entrée",[Scan Invité],"="&amp;entrees_sorties[[#This Row],[Scan Invité]])&gt;1,"alerte "&amp;entrees_sorties[[#This Row],[Type]],""),"")</f>
        <v/>
      </c>
    </row>
    <row r="7" spans="1:14">
      <c r="B7" s="8" t="str">
        <f>IF(entrees_sorties[[#This Row],[Scan Produit]]&lt;&gt;"",IFERROR(INDEX(produits[type],MATCH([Scan Produit],produits[Code barre],0)),"produit inconnu !!"),"")</f>
        <v/>
      </c>
      <c r="C7" s="10" t="str">
        <f>IF(entrees_sorties[[#This Row],[Scan Produit]]&lt;&gt;"",IFERROR(INDEX(produits[marque],MATCH([Scan Produit],produits[Code barre],0)),"produit inconnu !!"),"")</f>
        <v/>
      </c>
      <c r="D7" s="10" t="str">
        <f>IF(entrees_sorties[[#This Row],[Scan Produit]]&lt;&gt;"",IFERROR(INDEX(produits[Produit],MATCH([Scan Produit],produits[Code barre],0)),"produit inconnu !!"),"")</f>
        <v/>
      </c>
      <c r="E7" s="10" t="str">
        <f>IF(entrees_sorties[[#This Row],[Scan Produit]]&lt;&gt;"",IFERROR(INDEX(produits[taille],MATCH([Scan Produit],produits[Code barre],0)),"produit inconnu !!"),"")</f>
        <v/>
      </c>
      <c r="F7" s="7"/>
      <c r="G7" s="10" t="str">
        <f>IF(entrees_sorties[[#This Row],[Scan Produit]]="","",IF(AND(entrees_sorties[[#This Row],[Scan Produit]]&lt;&gt;"",entrees_sorties[[#This Row],[Scan Invité]]=""),"en attente scan invité",IFERROR(INDEX(invite[Prénom],MATCH(entrees_sorties[[#This Row],[Scan Invité]],invite[Badge],0)),"badge inconnu ou base obsolète")))</f>
        <v/>
      </c>
      <c r="H7" s="10" t="str">
        <f>IF(entrees_sorties[[#This Row],[Scan Produit]]="","",IF(AND(entrees_sorties[[#This Row],[Scan Produit]]&lt;&gt;"",entrees_sorties[[#This Row],[Scan Invité]]=""),"en attente scan invité",IFERROR(INDEX(invite[Nom],MATCH(entrees_sorties[[#This Row],[Scan Invité]],invite[Badge],0)),"badge inconnu ou base obsolète")))</f>
        <v/>
      </c>
      <c r="I7" s="10" t="str">
        <f>IF(entrees_sorties[[#This Row],[Scan Produit]]="","",IF(AND(entrees_sorties[[#This Row],[Scan Produit]]&lt;&gt;"",entrees_sorties[[#This Row],[Scan Invité]]=""),"en attente scan invité",IFERROR(INDEX(invite[Magasin],MATCH(entrees_sorties[[#This Row],[Scan Invité]],invite[Badge],0)),"badge inconnu ou base obsolète")))</f>
        <v/>
      </c>
      <c r="J7" s="10" t="str">
        <f>IF(entrees_sorties[[#This Row],[Scan Produit]]="","",IF(ISODD(COUNTIF(entrees_sorties[[#All],[Scan Produit]],"="&amp;[Scan Produit])),"sorti","en stock"))</f>
        <v/>
      </c>
      <c r="K7" s="10" t="str">
        <f>IF(entrees_sorties[[#This Row],[Scan Produit]]&lt;&gt;"",IF(ISODD(COUNTIF($A$1:$A7,"="&amp;entrees_sorties[[#This Row],[Scan Produit]])),"sortie","entrée"),"")</f>
        <v/>
      </c>
      <c r="L7" s="18" t="str">
        <f ca="1">IF(entrees_sorties[[#This Row],[Scan Produit]]&lt;&gt;"",IF(entrees_sorties[[#This Row],[Date]]="",NOW(),entrees_sorties[[#This Row],[Date]]),"")</f>
        <v/>
      </c>
      <c r="M7" s="10" t="str">
        <f>IF(COUNTIFS([Type],"="&amp;entrees_sorties[[#This Row],[Type]],[Scan Invité],"="&amp;entrees_sorties[[#This Row],[Scan Invité]],[Statut Produit],"="&amp;"sorti",[Type actuel],"="&amp;"sortie")-COUNTIFS([Type],"="&amp;entrees_sorties[[#This Row],[Type]],[Scan Invité],"="&amp;entrees_sorties[[#This Row],[Scan Invité]],[Statut Produit],"="&amp;"sorti",[Type actuel],"="&amp;"entrée")&gt;1,"alerte "&amp;entrees_sorties[[#This Row],[Type]],"")</f>
        <v/>
      </c>
      <c r="N7" s="10" t="str">
        <f>IF(entrees_sorties[[#This Row],[Statut Produit]]="sorti",IF(COUNTIFS([Type],"="&amp;entrees_sorties[[#This Row],[Type]],[Type actuel],"="&amp;"sortie",[Scan Invité],"="&amp;entrees_sorties[[#This Row],[Scan Invité]])-COUNTIFS([Type],"="&amp;entrees_sorties[[#This Row],[Type]],[Type actuel],"="&amp;"entrée",[Scan Invité],"="&amp;entrees_sorties[[#This Row],[Scan Invité]])&gt;1,"alerte "&amp;entrees_sorties[[#This Row],[Type]],""),"")</f>
        <v/>
      </c>
    </row>
    <row r="8" spans="1:14">
      <c r="B8" s="8" t="str">
        <f>IF(entrees_sorties[[#This Row],[Scan Produit]]&lt;&gt;"",IFERROR(INDEX(produits[type],MATCH([Scan Produit],produits[Code barre],0)),"produit inconnu !!"),"")</f>
        <v/>
      </c>
      <c r="C8" s="10" t="str">
        <f>IF(entrees_sorties[[#This Row],[Scan Produit]]&lt;&gt;"",IFERROR(INDEX(produits[marque],MATCH([Scan Produit],produits[Code barre],0)),"produit inconnu !!"),"")</f>
        <v/>
      </c>
      <c r="D8" s="10" t="str">
        <f>IF(entrees_sorties[[#This Row],[Scan Produit]]&lt;&gt;"",IFERROR(INDEX(produits[Produit],MATCH([Scan Produit],produits[Code barre],0)),"produit inconnu !!"),"")</f>
        <v/>
      </c>
      <c r="E8" s="10" t="str">
        <f>IF(entrees_sorties[[#This Row],[Scan Produit]]&lt;&gt;"",IFERROR(INDEX(produits[taille],MATCH([Scan Produit],produits[Code barre],0)),"produit inconnu !!"),"")</f>
        <v/>
      </c>
      <c r="F8" s="7"/>
      <c r="G8" s="10" t="str">
        <f>IF(entrees_sorties[[#This Row],[Scan Produit]]="","",IF(AND(entrees_sorties[[#This Row],[Scan Produit]]&lt;&gt;"",entrees_sorties[[#This Row],[Scan Invité]]=""),"en attente scan invité",IFERROR(INDEX(invite[Prénom],MATCH(entrees_sorties[[#This Row],[Scan Invité]],invite[Badge],0)),"badge inconnu ou base obsolète")))</f>
        <v/>
      </c>
      <c r="H8" s="10" t="str">
        <f>IF(entrees_sorties[[#This Row],[Scan Produit]]="","",IF(AND(entrees_sorties[[#This Row],[Scan Produit]]&lt;&gt;"",entrees_sorties[[#This Row],[Scan Invité]]=""),"en attente scan invité",IFERROR(INDEX(invite[Nom],MATCH(entrees_sorties[[#This Row],[Scan Invité]],invite[Badge],0)),"badge inconnu ou base obsolète")))</f>
        <v/>
      </c>
      <c r="I8" s="10" t="str">
        <f>IF(entrees_sorties[[#This Row],[Scan Produit]]="","",IF(AND(entrees_sorties[[#This Row],[Scan Produit]]&lt;&gt;"",entrees_sorties[[#This Row],[Scan Invité]]=""),"en attente scan invité",IFERROR(INDEX(invite[Magasin],MATCH(entrees_sorties[[#This Row],[Scan Invité]],invite[Badge],0)),"badge inconnu ou base obsolète")))</f>
        <v/>
      </c>
      <c r="J8" s="10" t="str">
        <f>IF(entrees_sorties[[#This Row],[Scan Produit]]="","",IF(ISODD(COUNTIF(entrees_sorties[[#All],[Scan Produit]],"="&amp;[Scan Produit])),"sorti","en stock"))</f>
        <v/>
      </c>
      <c r="K8" s="10" t="str">
        <f>IF(entrees_sorties[[#This Row],[Scan Produit]]&lt;&gt;"",IF(ISODD(COUNTIF($A$1:$A8,"="&amp;entrees_sorties[[#This Row],[Scan Produit]])),"sortie","entrée"),"")</f>
        <v/>
      </c>
      <c r="L8" s="18" t="str">
        <f ca="1">IF(entrees_sorties[[#This Row],[Scan Produit]]&lt;&gt;"",IF(entrees_sorties[[#This Row],[Date]]="",NOW(),entrees_sorties[[#This Row],[Date]]),"")</f>
        <v/>
      </c>
      <c r="M8" s="10" t="str">
        <f>IF(COUNTIFS([Type],"="&amp;entrees_sorties[[#This Row],[Type]],[Scan Invité],"="&amp;entrees_sorties[[#This Row],[Scan Invité]],[Statut Produit],"="&amp;"sorti",[Type actuel],"="&amp;"sortie")-COUNTIFS([Type],"="&amp;entrees_sorties[[#This Row],[Type]],[Scan Invité],"="&amp;entrees_sorties[[#This Row],[Scan Invité]],[Statut Produit],"="&amp;"sorti",[Type actuel],"="&amp;"entrée")&gt;1,"alerte "&amp;entrees_sorties[[#This Row],[Type]],"")</f>
        <v/>
      </c>
      <c r="N8" s="10" t="str">
        <f>IF(entrees_sorties[[#This Row],[Statut Produit]]="sorti",IF(COUNTIFS([Type],"="&amp;entrees_sorties[[#This Row],[Type]],[Type actuel],"="&amp;"sortie",[Scan Invité],"="&amp;entrees_sorties[[#This Row],[Scan Invité]])-COUNTIFS([Type],"="&amp;entrees_sorties[[#This Row],[Type]],[Type actuel],"="&amp;"entrée",[Scan Invité],"="&amp;entrees_sorties[[#This Row],[Scan Invité]])&gt;1,"alerte "&amp;entrees_sorties[[#This Row],[Type]],""),"")</f>
        <v/>
      </c>
    </row>
    <row r="9" spans="1:14">
      <c r="B9" s="8" t="str">
        <f>IF(entrees_sorties[[#This Row],[Scan Produit]]&lt;&gt;"",IFERROR(INDEX(produits[type],MATCH([Scan Produit],produits[Code barre],0)),"produit inconnu !!"),"")</f>
        <v/>
      </c>
      <c r="C9" s="10" t="str">
        <f>IF(entrees_sorties[[#This Row],[Scan Produit]]&lt;&gt;"",IFERROR(INDEX(produits[marque],MATCH([Scan Produit],produits[Code barre],0)),"produit inconnu !!"),"")</f>
        <v/>
      </c>
      <c r="D9" s="10" t="str">
        <f>IF(entrees_sorties[[#This Row],[Scan Produit]]&lt;&gt;"",IFERROR(INDEX(produits[Produit],MATCH([Scan Produit],produits[Code barre],0)),"produit inconnu !!"),"")</f>
        <v/>
      </c>
      <c r="E9" s="10" t="str">
        <f>IF(entrees_sorties[[#This Row],[Scan Produit]]&lt;&gt;"",IFERROR(INDEX(produits[taille],MATCH([Scan Produit],produits[Code barre],0)),"produit inconnu !!"),"")</f>
        <v/>
      </c>
      <c r="F9" s="7"/>
      <c r="G9" s="10" t="str">
        <f>IF(entrees_sorties[[#This Row],[Scan Produit]]="","",IF(AND(entrees_sorties[[#This Row],[Scan Produit]]&lt;&gt;"",entrees_sorties[[#This Row],[Scan Invité]]=""),"en attente scan invité",IFERROR(INDEX(invite[Prénom],MATCH(entrees_sorties[[#This Row],[Scan Invité]],invite[Badge],0)),"badge inconnu ou base obsolète")))</f>
        <v/>
      </c>
      <c r="H9" s="10" t="str">
        <f>IF(entrees_sorties[[#This Row],[Scan Produit]]="","",IF(AND(entrees_sorties[[#This Row],[Scan Produit]]&lt;&gt;"",entrees_sorties[[#This Row],[Scan Invité]]=""),"en attente scan invité",IFERROR(INDEX(invite[Nom],MATCH(entrees_sorties[[#This Row],[Scan Invité]],invite[Badge],0)),"badge inconnu ou base obsolète")))</f>
        <v/>
      </c>
      <c r="I9" s="10" t="str">
        <f>IF(entrees_sorties[[#This Row],[Scan Produit]]="","",IF(AND(entrees_sorties[[#This Row],[Scan Produit]]&lt;&gt;"",entrees_sorties[[#This Row],[Scan Invité]]=""),"en attente scan invité",IFERROR(INDEX(invite[Magasin],MATCH(entrees_sorties[[#This Row],[Scan Invité]],invite[Badge],0)),"badge inconnu ou base obsolète")))</f>
        <v/>
      </c>
      <c r="J9" s="10" t="str">
        <f>IF(entrees_sorties[[#This Row],[Scan Produit]]="","",IF(ISODD(COUNTIF(entrees_sorties[[#All],[Scan Produit]],"="&amp;[Scan Produit])),"sorti","en stock"))</f>
        <v/>
      </c>
      <c r="K9" s="10" t="str">
        <f>IF(entrees_sorties[[#This Row],[Scan Produit]]&lt;&gt;"",IF(ISODD(COUNTIF($A$1:$A9,"="&amp;entrees_sorties[[#This Row],[Scan Produit]])),"sortie","entrée"),"")</f>
        <v/>
      </c>
      <c r="L9" s="18" t="str">
        <f ca="1">IF(entrees_sorties[[#This Row],[Scan Produit]]&lt;&gt;"",IF(entrees_sorties[[#This Row],[Date]]="",NOW(),entrees_sorties[[#This Row],[Date]]),"")</f>
        <v/>
      </c>
      <c r="M9" s="10" t="str">
        <f>IF(COUNTIFS([Type],"="&amp;entrees_sorties[[#This Row],[Type]],[Scan Invité],"="&amp;entrees_sorties[[#This Row],[Scan Invité]],[Statut Produit],"="&amp;"sorti",[Type actuel],"="&amp;"sortie")-COUNTIFS([Type],"="&amp;entrees_sorties[[#This Row],[Type]],[Scan Invité],"="&amp;entrees_sorties[[#This Row],[Scan Invité]],[Statut Produit],"="&amp;"sorti",[Type actuel],"="&amp;"entrée")&gt;1,"alerte "&amp;entrees_sorties[[#This Row],[Type]],"")</f>
        <v/>
      </c>
      <c r="N9" s="10" t="str">
        <f>IF(entrees_sorties[[#This Row],[Statut Produit]]="sorti",IF(COUNTIFS([Type],"="&amp;entrees_sorties[[#This Row],[Type]],[Type actuel],"="&amp;"sortie",[Scan Invité],"="&amp;entrees_sorties[[#This Row],[Scan Invité]])-COUNTIFS([Type],"="&amp;entrees_sorties[[#This Row],[Type]],[Type actuel],"="&amp;"entrée",[Scan Invité],"="&amp;entrees_sorties[[#This Row],[Scan Invité]])&gt;1,"alerte "&amp;entrees_sorties[[#This Row],[Type]],""),"")</f>
        <v/>
      </c>
    </row>
    <row r="10" spans="1:14">
      <c r="B10" s="8" t="str">
        <f>IF(entrees_sorties[[#This Row],[Scan Produit]]&lt;&gt;"",IFERROR(INDEX(produits[type],MATCH([Scan Produit],produits[Code barre],0)),"produit inconnu !!"),"")</f>
        <v/>
      </c>
      <c r="C10" s="10" t="str">
        <f>IF(entrees_sorties[[#This Row],[Scan Produit]]&lt;&gt;"",IFERROR(INDEX(produits[marque],MATCH([Scan Produit],produits[Code barre],0)),"produit inconnu !!"),"")</f>
        <v/>
      </c>
      <c r="D10" s="10" t="str">
        <f>IF(entrees_sorties[[#This Row],[Scan Produit]]&lt;&gt;"",IFERROR(INDEX(produits[Produit],MATCH([Scan Produit],produits[Code barre],0)),"produit inconnu !!"),"")</f>
        <v/>
      </c>
      <c r="E10" s="10" t="str">
        <f>IF(entrees_sorties[[#This Row],[Scan Produit]]&lt;&gt;"",IFERROR(INDEX(produits[taille],MATCH([Scan Produit],produits[Code barre],0)),"produit inconnu !!"),"")</f>
        <v/>
      </c>
      <c r="F10" s="7"/>
      <c r="G10" s="10" t="str">
        <f>IF(entrees_sorties[[#This Row],[Scan Produit]]="","",IF(AND(entrees_sorties[[#This Row],[Scan Produit]]&lt;&gt;"",entrees_sorties[[#This Row],[Scan Invité]]=""),"en attente scan invité",IFERROR(INDEX(invite[Prénom],MATCH(entrees_sorties[[#This Row],[Scan Invité]],invite[Badge],0)),"badge inconnu ou base obsolète")))</f>
        <v/>
      </c>
      <c r="H10" s="10" t="str">
        <f>IF(entrees_sorties[[#This Row],[Scan Produit]]="","",IF(AND(entrees_sorties[[#This Row],[Scan Produit]]&lt;&gt;"",entrees_sorties[[#This Row],[Scan Invité]]=""),"en attente scan invité",IFERROR(INDEX(invite[Nom],MATCH(entrees_sorties[[#This Row],[Scan Invité]],invite[Badge],0)),"badge inconnu ou base obsolète")))</f>
        <v/>
      </c>
      <c r="I10" s="10" t="str">
        <f>IF(entrees_sorties[[#This Row],[Scan Produit]]="","",IF(AND(entrees_sorties[[#This Row],[Scan Produit]]&lt;&gt;"",entrees_sorties[[#This Row],[Scan Invité]]=""),"en attente scan invité",IFERROR(INDEX(invite[Magasin],MATCH(entrees_sorties[[#This Row],[Scan Invité]],invite[Badge],0)),"badge inconnu ou base obsolète")))</f>
        <v/>
      </c>
      <c r="J10" s="10" t="str">
        <f>IF(entrees_sorties[[#This Row],[Scan Produit]]="","",IF(ISODD(COUNTIF(entrees_sorties[[#All],[Scan Produit]],"="&amp;[Scan Produit])),"sorti","en stock"))</f>
        <v/>
      </c>
      <c r="K10" s="10" t="str">
        <f>IF(entrees_sorties[[#This Row],[Scan Produit]]&lt;&gt;"",IF(ISODD(COUNTIF($A$1:$A10,"="&amp;entrees_sorties[[#This Row],[Scan Produit]])),"sortie","entrée"),"")</f>
        <v/>
      </c>
      <c r="L10" s="18" t="str">
        <f ca="1">IF(entrees_sorties[[#This Row],[Scan Produit]]&lt;&gt;"",IF(entrees_sorties[[#This Row],[Date]]="",NOW(),entrees_sorties[[#This Row],[Date]]),"")</f>
        <v/>
      </c>
      <c r="M10" s="10" t="str">
        <f>IF(COUNTIFS([Type],"="&amp;entrees_sorties[[#This Row],[Type]],[Scan Invité],"="&amp;entrees_sorties[[#This Row],[Scan Invité]],[Statut Produit],"="&amp;"sorti",[Type actuel],"="&amp;"sortie")-COUNTIFS([Type],"="&amp;entrees_sorties[[#This Row],[Type]],[Scan Invité],"="&amp;entrees_sorties[[#This Row],[Scan Invité]],[Statut Produit],"="&amp;"sorti",[Type actuel],"="&amp;"entrée")&gt;1,"alerte "&amp;entrees_sorties[[#This Row],[Type]],"")</f>
        <v/>
      </c>
      <c r="N10" s="10" t="str">
        <f>IF(entrees_sorties[[#This Row],[Statut Produit]]="sorti",IF(COUNTIFS([Type],"="&amp;entrees_sorties[[#This Row],[Type]],[Type actuel],"="&amp;"sortie",[Scan Invité],"="&amp;entrees_sorties[[#This Row],[Scan Invité]])-COUNTIFS([Type],"="&amp;entrees_sorties[[#This Row],[Type]],[Type actuel],"="&amp;"entrée",[Scan Invité],"="&amp;entrees_sorties[[#This Row],[Scan Invité]])&gt;1,"alerte "&amp;entrees_sorties[[#This Row],[Type]],""),"")</f>
        <v/>
      </c>
    </row>
    <row r="11" spans="1:14">
      <c r="B11" s="8" t="str">
        <f>IF(entrees_sorties[[#This Row],[Scan Produit]]&lt;&gt;"",IFERROR(INDEX(produits[type],MATCH([Scan Produit],produits[Code barre],0)),"produit inconnu !!"),"")</f>
        <v/>
      </c>
      <c r="C11" s="10" t="str">
        <f>IF(entrees_sorties[[#This Row],[Scan Produit]]&lt;&gt;"",IFERROR(INDEX(produits[marque],MATCH([Scan Produit],produits[Code barre],0)),"produit inconnu !!"),"")</f>
        <v/>
      </c>
      <c r="D11" s="10" t="str">
        <f>IF(entrees_sorties[[#This Row],[Scan Produit]]&lt;&gt;"",IFERROR(INDEX(produits[Produit],MATCH([Scan Produit],produits[Code barre],0)),"produit inconnu !!"),"")</f>
        <v/>
      </c>
      <c r="E11" s="10" t="str">
        <f>IF(entrees_sorties[[#This Row],[Scan Produit]]&lt;&gt;"",IFERROR(INDEX(produits[taille],MATCH([Scan Produit],produits[Code barre],0)),"produit inconnu !!"),"")</f>
        <v/>
      </c>
      <c r="F11" s="7"/>
      <c r="G11" s="10" t="str">
        <f>IF(entrees_sorties[[#This Row],[Scan Produit]]="","",IF(AND(entrees_sorties[[#This Row],[Scan Produit]]&lt;&gt;"",entrees_sorties[[#This Row],[Scan Invité]]=""),"en attente scan invité",IFERROR(INDEX(invite[Prénom],MATCH(entrees_sorties[[#This Row],[Scan Invité]],invite[Badge],0)),"badge inconnu ou base obsolète")))</f>
        <v/>
      </c>
      <c r="H11" s="10" t="str">
        <f>IF(entrees_sorties[[#This Row],[Scan Produit]]="","",IF(AND(entrees_sorties[[#This Row],[Scan Produit]]&lt;&gt;"",entrees_sorties[[#This Row],[Scan Invité]]=""),"en attente scan invité",IFERROR(INDEX(invite[Nom],MATCH(entrees_sorties[[#This Row],[Scan Invité]],invite[Badge],0)),"badge inconnu ou base obsolète")))</f>
        <v/>
      </c>
      <c r="I11" s="10" t="str">
        <f>IF(entrees_sorties[[#This Row],[Scan Produit]]="","",IF(AND(entrees_sorties[[#This Row],[Scan Produit]]&lt;&gt;"",entrees_sorties[[#This Row],[Scan Invité]]=""),"en attente scan invité",IFERROR(INDEX(invite[Magasin],MATCH(entrees_sorties[[#This Row],[Scan Invité]],invite[Badge],0)),"badge inconnu ou base obsolète")))</f>
        <v/>
      </c>
      <c r="J11" s="10" t="str">
        <f>IF(entrees_sorties[[#This Row],[Scan Produit]]="","",IF(ISODD(COUNTIF(entrees_sorties[[#All],[Scan Produit]],"="&amp;[Scan Produit])),"sorti","en stock"))</f>
        <v/>
      </c>
      <c r="K11" s="10" t="str">
        <f>IF(entrees_sorties[[#This Row],[Scan Produit]]&lt;&gt;"",IF(ISODD(COUNTIF($A$1:$A11,"="&amp;entrees_sorties[[#This Row],[Scan Produit]])),"sortie","entrée"),"")</f>
        <v/>
      </c>
      <c r="L11" s="18" t="str">
        <f ca="1">IF(entrees_sorties[[#This Row],[Scan Produit]]&lt;&gt;"",IF(entrees_sorties[[#This Row],[Date]]="",NOW(),entrees_sorties[[#This Row],[Date]]),"")</f>
        <v/>
      </c>
      <c r="M11" s="10" t="str">
        <f>IF(COUNTIFS([Type],"="&amp;entrees_sorties[[#This Row],[Type]],[Scan Invité],"="&amp;entrees_sorties[[#This Row],[Scan Invité]],[Statut Produit],"="&amp;"sorti",[Type actuel],"="&amp;"sortie")-COUNTIFS([Type],"="&amp;entrees_sorties[[#This Row],[Type]],[Scan Invité],"="&amp;entrees_sorties[[#This Row],[Scan Invité]],[Statut Produit],"="&amp;"sorti",[Type actuel],"="&amp;"entrée")&gt;1,"alerte "&amp;entrees_sorties[[#This Row],[Type]],"")</f>
        <v/>
      </c>
      <c r="N11" s="10" t="str">
        <f>IF(entrees_sorties[[#This Row],[Statut Produit]]="sorti",IF(COUNTIFS([Type],"="&amp;entrees_sorties[[#This Row],[Type]],[Type actuel],"="&amp;"sortie",[Scan Invité],"="&amp;entrees_sorties[[#This Row],[Scan Invité]])-COUNTIFS([Type],"="&amp;entrees_sorties[[#This Row],[Type]],[Type actuel],"="&amp;"entrée",[Scan Invité],"="&amp;entrees_sorties[[#This Row],[Scan Invité]])&gt;1,"alerte "&amp;entrees_sorties[[#This Row],[Type]],""),"")</f>
        <v/>
      </c>
    </row>
    <row r="12" spans="1:14">
      <c r="B12" s="8" t="str">
        <f>IF(entrees_sorties[[#This Row],[Scan Produit]]&lt;&gt;"",IFERROR(INDEX(produits[type],MATCH([Scan Produit],produits[Code barre],0)),"produit inconnu !!"),"")</f>
        <v/>
      </c>
      <c r="C12" s="10" t="str">
        <f>IF(entrees_sorties[[#This Row],[Scan Produit]]&lt;&gt;"",IFERROR(INDEX(produits[marque],MATCH([Scan Produit],produits[Code barre],0)),"produit inconnu !!"),"")</f>
        <v/>
      </c>
      <c r="D12" s="10" t="str">
        <f>IF(entrees_sorties[[#This Row],[Scan Produit]]&lt;&gt;"",IFERROR(INDEX(produits[Produit],MATCH([Scan Produit],produits[Code barre],0)),"produit inconnu !!"),"")</f>
        <v/>
      </c>
      <c r="E12" s="10" t="str">
        <f>IF(entrees_sorties[[#This Row],[Scan Produit]]&lt;&gt;"",IFERROR(INDEX(produits[taille],MATCH([Scan Produit],produits[Code barre],0)),"produit inconnu !!"),"")</f>
        <v/>
      </c>
      <c r="F12" s="7"/>
      <c r="G12" s="10" t="str">
        <f>IF(entrees_sorties[[#This Row],[Scan Produit]]="","",IF(AND(entrees_sorties[[#This Row],[Scan Produit]]&lt;&gt;"",entrees_sorties[[#This Row],[Scan Invité]]=""),"en attente scan invité",IFERROR(INDEX(invite[Prénom],MATCH(entrees_sorties[[#This Row],[Scan Invité]],invite[Badge],0)),"badge inconnu ou base obsolète")))</f>
        <v/>
      </c>
      <c r="H12" s="10" t="str">
        <f>IF(entrees_sorties[[#This Row],[Scan Produit]]="","",IF(AND(entrees_sorties[[#This Row],[Scan Produit]]&lt;&gt;"",entrees_sorties[[#This Row],[Scan Invité]]=""),"en attente scan invité",IFERROR(INDEX(invite[Nom],MATCH(entrees_sorties[[#This Row],[Scan Invité]],invite[Badge],0)),"badge inconnu ou base obsolète")))</f>
        <v/>
      </c>
      <c r="I12" s="10" t="str">
        <f>IF(entrees_sorties[[#This Row],[Scan Produit]]="","",IF(AND(entrees_sorties[[#This Row],[Scan Produit]]&lt;&gt;"",entrees_sorties[[#This Row],[Scan Invité]]=""),"en attente scan invité",IFERROR(INDEX(invite[Magasin],MATCH(entrees_sorties[[#This Row],[Scan Invité]],invite[Badge],0)),"badge inconnu ou base obsolète")))</f>
        <v/>
      </c>
      <c r="J12" s="10" t="str">
        <f>IF(entrees_sorties[[#This Row],[Scan Produit]]="","",IF(ISODD(COUNTIF(entrees_sorties[[#All],[Scan Produit]],"="&amp;[Scan Produit])),"sorti","en stock"))</f>
        <v/>
      </c>
      <c r="K12" s="10" t="str">
        <f>IF(entrees_sorties[[#This Row],[Scan Produit]]&lt;&gt;"",IF(ISODD(COUNTIF($A$1:$A12,"="&amp;entrees_sorties[[#This Row],[Scan Produit]])),"sortie","entrée"),"")</f>
        <v/>
      </c>
      <c r="L12" s="18" t="str">
        <f ca="1">IF(entrees_sorties[[#This Row],[Scan Produit]]&lt;&gt;"",IF(entrees_sorties[[#This Row],[Date]]="",NOW(),entrees_sorties[[#This Row],[Date]]),"")</f>
        <v/>
      </c>
      <c r="M12" s="10" t="str">
        <f>IF(COUNTIFS([Type],"="&amp;entrees_sorties[[#This Row],[Type]],[Scan Invité],"="&amp;entrees_sorties[[#This Row],[Scan Invité]],[Statut Produit],"="&amp;"sorti",[Type actuel],"="&amp;"sortie")-COUNTIFS([Type],"="&amp;entrees_sorties[[#This Row],[Type]],[Scan Invité],"="&amp;entrees_sorties[[#This Row],[Scan Invité]],[Statut Produit],"="&amp;"sorti",[Type actuel],"="&amp;"entrée")&gt;1,"alerte "&amp;entrees_sorties[[#This Row],[Type]],"")</f>
        <v/>
      </c>
      <c r="N12" s="10" t="str">
        <f>IF(entrees_sorties[[#This Row],[Statut Produit]]="sorti",IF(COUNTIFS([Type],"="&amp;entrees_sorties[[#This Row],[Type]],[Type actuel],"="&amp;"sortie",[Scan Invité],"="&amp;entrees_sorties[[#This Row],[Scan Invité]])-COUNTIFS([Type],"="&amp;entrees_sorties[[#This Row],[Type]],[Type actuel],"="&amp;"entrée",[Scan Invité],"="&amp;entrees_sorties[[#This Row],[Scan Invité]])&gt;1,"alerte "&amp;entrees_sorties[[#This Row],[Type]],""),"")</f>
        <v/>
      </c>
    </row>
    <row r="13" spans="1:14">
      <c r="B13" s="8" t="str">
        <f>IF(entrees_sorties[[#This Row],[Scan Produit]]&lt;&gt;"",IFERROR(INDEX(produits[type],MATCH([Scan Produit],produits[Code barre],0)),"produit inconnu !!"),"")</f>
        <v/>
      </c>
      <c r="C13" s="10" t="str">
        <f>IF(entrees_sorties[[#This Row],[Scan Produit]]&lt;&gt;"",IFERROR(INDEX(produits[marque],MATCH([Scan Produit],produits[Code barre],0)),"produit inconnu !!"),"")</f>
        <v/>
      </c>
      <c r="D13" s="10" t="str">
        <f>IF(entrees_sorties[[#This Row],[Scan Produit]]&lt;&gt;"",IFERROR(INDEX(produits[Produit],MATCH([Scan Produit],produits[Code barre],0)),"produit inconnu !!"),"")</f>
        <v/>
      </c>
      <c r="E13" s="10" t="str">
        <f>IF(entrees_sorties[[#This Row],[Scan Produit]]&lt;&gt;"",IFERROR(INDEX(produits[taille],MATCH([Scan Produit],produits[Code barre],0)),"produit inconnu !!"),"")</f>
        <v/>
      </c>
      <c r="F13" s="7"/>
      <c r="G13" s="10" t="str">
        <f>IF(entrees_sorties[[#This Row],[Scan Produit]]="","",IF(AND(entrees_sorties[[#This Row],[Scan Produit]]&lt;&gt;"",entrees_sorties[[#This Row],[Scan Invité]]=""),"en attente scan invité",IFERROR(INDEX(invite[Prénom],MATCH(entrees_sorties[[#This Row],[Scan Invité]],invite[Badge],0)),"badge inconnu ou base obsolète")))</f>
        <v/>
      </c>
      <c r="H13" s="10" t="str">
        <f>IF(entrees_sorties[[#This Row],[Scan Produit]]="","",IF(AND(entrees_sorties[[#This Row],[Scan Produit]]&lt;&gt;"",entrees_sorties[[#This Row],[Scan Invité]]=""),"en attente scan invité",IFERROR(INDEX(invite[Nom],MATCH(entrees_sorties[[#This Row],[Scan Invité]],invite[Badge],0)),"badge inconnu ou base obsolète")))</f>
        <v/>
      </c>
      <c r="I13" s="10" t="str">
        <f>IF(entrees_sorties[[#This Row],[Scan Produit]]="","",IF(AND(entrees_sorties[[#This Row],[Scan Produit]]&lt;&gt;"",entrees_sorties[[#This Row],[Scan Invité]]=""),"en attente scan invité",IFERROR(INDEX(invite[Magasin],MATCH(entrees_sorties[[#This Row],[Scan Invité]],invite[Badge],0)),"badge inconnu ou base obsolète")))</f>
        <v/>
      </c>
      <c r="J13" s="10" t="str">
        <f>IF(entrees_sorties[[#This Row],[Scan Produit]]="","",IF(ISODD(COUNTIF(entrees_sorties[[#All],[Scan Produit]],"="&amp;[Scan Produit])),"sorti","en stock"))</f>
        <v/>
      </c>
      <c r="K13" s="10" t="str">
        <f>IF(entrees_sorties[[#This Row],[Scan Produit]]&lt;&gt;"",IF(ISODD(COUNTIF($A$1:$A13,"="&amp;entrees_sorties[[#This Row],[Scan Produit]])),"sortie","entrée"),"")</f>
        <v/>
      </c>
      <c r="L13" s="18" t="str">
        <f ca="1">IF(entrees_sorties[[#This Row],[Scan Produit]]&lt;&gt;"",IF(entrees_sorties[[#This Row],[Date]]="",NOW(),entrees_sorties[[#This Row],[Date]]),"")</f>
        <v/>
      </c>
      <c r="M13" s="10" t="str">
        <f>IF(COUNTIFS([Type],"="&amp;entrees_sorties[[#This Row],[Type]],[Scan Invité],"="&amp;entrees_sorties[[#This Row],[Scan Invité]],[Statut Produit],"="&amp;"sorti",[Type actuel],"="&amp;"sortie")-COUNTIFS([Type],"="&amp;entrees_sorties[[#This Row],[Type]],[Scan Invité],"="&amp;entrees_sorties[[#This Row],[Scan Invité]],[Statut Produit],"="&amp;"sorti",[Type actuel],"="&amp;"entrée")&gt;1,"alerte "&amp;entrees_sorties[[#This Row],[Type]],"")</f>
        <v/>
      </c>
      <c r="N13" s="10" t="str">
        <f>IF(entrees_sorties[[#This Row],[Statut Produit]]="sorti",IF(COUNTIFS([Type],"="&amp;entrees_sorties[[#This Row],[Type]],[Type actuel],"="&amp;"sortie",[Scan Invité],"="&amp;entrees_sorties[[#This Row],[Scan Invité]])-COUNTIFS([Type],"="&amp;entrees_sorties[[#This Row],[Type]],[Type actuel],"="&amp;"entrée",[Scan Invité],"="&amp;entrees_sorties[[#This Row],[Scan Invité]])&gt;1,"alerte "&amp;entrees_sorties[[#This Row],[Type]],""),"")</f>
        <v/>
      </c>
    </row>
    <row r="14" spans="1:14">
      <c r="B14" s="8" t="str">
        <f>IF(entrees_sorties[[#This Row],[Scan Produit]]&lt;&gt;"",IFERROR(INDEX(produits[type],MATCH([Scan Produit],produits[Code barre],0)),"produit inconnu !!"),"")</f>
        <v/>
      </c>
      <c r="C14" s="10" t="str">
        <f>IF(entrees_sorties[[#This Row],[Scan Produit]]&lt;&gt;"",IFERROR(INDEX(produits[marque],MATCH([Scan Produit],produits[Code barre],0)),"produit inconnu !!"),"")</f>
        <v/>
      </c>
      <c r="D14" s="10" t="str">
        <f>IF(entrees_sorties[[#This Row],[Scan Produit]]&lt;&gt;"",IFERROR(INDEX(produits[Produit],MATCH([Scan Produit],produits[Code barre],0)),"produit inconnu !!"),"")</f>
        <v/>
      </c>
      <c r="E14" s="10" t="str">
        <f>IF(entrees_sorties[[#This Row],[Scan Produit]]&lt;&gt;"",IFERROR(INDEX(produits[taille],MATCH([Scan Produit],produits[Code barre],0)),"produit inconnu !!"),"")</f>
        <v/>
      </c>
      <c r="F14" s="7"/>
      <c r="G14" s="10" t="str">
        <f>IF(entrees_sorties[[#This Row],[Scan Produit]]="","",IF(AND(entrees_sorties[[#This Row],[Scan Produit]]&lt;&gt;"",entrees_sorties[[#This Row],[Scan Invité]]=""),"en attente scan invité",IFERROR(INDEX(invite[Prénom],MATCH(entrees_sorties[[#This Row],[Scan Invité]],invite[Badge],0)),"badge inconnu ou base obsolète")))</f>
        <v/>
      </c>
      <c r="H14" s="10" t="str">
        <f>IF(entrees_sorties[[#This Row],[Scan Produit]]="","",IF(AND(entrees_sorties[[#This Row],[Scan Produit]]&lt;&gt;"",entrees_sorties[[#This Row],[Scan Invité]]=""),"en attente scan invité",IFERROR(INDEX(invite[Nom],MATCH(entrees_sorties[[#This Row],[Scan Invité]],invite[Badge],0)),"badge inconnu ou base obsolète")))</f>
        <v/>
      </c>
      <c r="I14" s="10" t="str">
        <f>IF(entrees_sorties[[#This Row],[Scan Produit]]="","",IF(AND(entrees_sorties[[#This Row],[Scan Produit]]&lt;&gt;"",entrees_sorties[[#This Row],[Scan Invité]]=""),"en attente scan invité",IFERROR(INDEX(invite[Magasin],MATCH(entrees_sorties[[#This Row],[Scan Invité]],invite[Badge],0)),"badge inconnu ou base obsolète")))</f>
        <v/>
      </c>
      <c r="J14" s="10" t="str">
        <f>IF(entrees_sorties[[#This Row],[Scan Produit]]="","",IF(ISODD(COUNTIF(entrees_sorties[[#All],[Scan Produit]],"="&amp;[Scan Produit])),"sorti","en stock"))</f>
        <v/>
      </c>
      <c r="K14" s="10" t="str">
        <f>IF(entrees_sorties[[#This Row],[Scan Produit]]&lt;&gt;"",IF(ISODD(COUNTIF($A$1:$A14,"="&amp;entrees_sorties[[#This Row],[Scan Produit]])),"sortie","entrée"),"")</f>
        <v/>
      </c>
      <c r="L14" s="18" t="str">
        <f ca="1">IF(entrees_sorties[[#This Row],[Scan Produit]]&lt;&gt;"",IF(entrees_sorties[[#This Row],[Date]]="",NOW(),entrees_sorties[[#This Row],[Date]]),"")</f>
        <v/>
      </c>
      <c r="M14" s="10" t="str">
        <f>IF(COUNTIFS([Type],"="&amp;entrees_sorties[[#This Row],[Type]],[Scan Invité],"="&amp;entrees_sorties[[#This Row],[Scan Invité]],[Statut Produit],"="&amp;"sorti",[Type actuel],"="&amp;"sortie")-COUNTIFS([Type],"="&amp;entrees_sorties[[#This Row],[Type]],[Scan Invité],"="&amp;entrees_sorties[[#This Row],[Scan Invité]],[Statut Produit],"="&amp;"sorti",[Type actuel],"="&amp;"entrée")&gt;1,"alerte "&amp;entrees_sorties[[#This Row],[Type]],"")</f>
        <v/>
      </c>
      <c r="N14" s="10" t="str">
        <f>IF(entrees_sorties[[#This Row],[Statut Produit]]="sorti",IF(COUNTIFS([Type],"="&amp;entrees_sorties[[#This Row],[Type]],[Type actuel],"="&amp;"sortie",[Scan Invité],"="&amp;entrees_sorties[[#This Row],[Scan Invité]])-COUNTIFS([Type],"="&amp;entrees_sorties[[#This Row],[Type]],[Type actuel],"="&amp;"entrée",[Scan Invité],"="&amp;entrees_sorties[[#This Row],[Scan Invité]])&gt;1,"alerte "&amp;entrees_sorties[[#This Row],[Type]],""),"")</f>
        <v/>
      </c>
    </row>
    <row r="15" spans="1:14">
      <c r="B15" s="8" t="str">
        <f>IF(entrees_sorties[[#This Row],[Scan Produit]]&lt;&gt;"",IFERROR(INDEX(produits[type],MATCH([Scan Produit],produits[Code barre],0)),"produit inconnu !!"),"")</f>
        <v/>
      </c>
      <c r="C15" s="10" t="str">
        <f>IF(entrees_sorties[[#This Row],[Scan Produit]]&lt;&gt;"",IFERROR(INDEX(produits[marque],MATCH([Scan Produit],produits[Code barre],0)),"produit inconnu !!"),"")</f>
        <v/>
      </c>
      <c r="D15" s="10" t="str">
        <f>IF(entrees_sorties[[#This Row],[Scan Produit]]&lt;&gt;"",IFERROR(INDEX(produits[Produit],MATCH([Scan Produit],produits[Code barre],0)),"produit inconnu !!"),"")</f>
        <v/>
      </c>
      <c r="E15" s="10" t="str">
        <f>IF(entrees_sorties[[#This Row],[Scan Produit]]&lt;&gt;"",IFERROR(INDEX(produits[taille],MATCH([Scan Produit],produits[Code barre],0)),"produit inconnu !!"),"")</f>
        <v/>
      </c>
      <c r="F15" s="7"/>
      <c r="G15" s="10" t="str">
        <f>IF(entrees_sorties[[#This Row],[Scan Produit]]="","",IF(AND(entrees_sorties[[#This Row],[Scan Produit]]&lt;&gt;"",entrees_sorties[[#This Row],[Scan Invité]]=""),"en attente scan invité",IFERROR(INDEX(invite[Prénom],MATCH(entrees_sorties[[#This Row],[Scan Invité]],invite[Badge],0)),"badge inconnu ou base obsolète")))</f>
        <v/>
      </c>
      <c r="H15" s="10" t="str">
        <f>IF(entrees_sorties[[#This Row],[Scan Produit]]="","",IF(AND(entrees_sorties[[#This Row],[Scan Produit]]&lt;&gt;"",entrees_sorties[[#This Row],[Scan Invité]]=""),"en attente scan invité",IFERROR(INDEX(invite[Nom],MATCH(entrees_sorties[[#This Row],[Scan Invité]],invite[Badge],0)),"badge inconnu ou base obsolète")))</f>
        <v/>
      </c>
      <c r="I15" s="10" t="str">
        <f>IF(entrees_sorties[[#This Row],[Scan Produit]]="","",IF(AND(entrees_sorties[[#This Row],[Scan Produit]]&lt;&gt;"",entrees_sorties[[#This Row],[Scan Invité]]=""),"en attente scan invité",IFERROR(INDEX(invite[Magasin],MATCH(entrees_sorties[[#This Row],[Scan Invité]],invite[Badge],0)),"badge inconnu ou base obsolète")))</f>
        <v/>
      </c>
      <c r="J15" s="10" t="str">
        <f>IF(entrees_sorties[[#This Row],[Scan Produit]]="","",IF(ISODD(COUNTIF(entrees_sorties[[#All],[Scan Produit]],"="&amp;[Scan Produit])),"sorti","en stock"))</f>
        <v/>
      </c>
      <c r="K15" s="10" t="str">
        <f>IF(entrees_sorties[[#This Row],[Scan Produit]]&lt;&gt;"",IF(ISODD(COUNTIF($A$1:$A15,"="&amp;entrees_sorties[[#This Row],[Scan Produit]])),"sortie","entrée"),"")</f>
        <v/>
      </c>
      <c r="L15" s="18" t="str">
        <f ca="1">IF(entrees_sorties[[#This Row],[Scan Produit]]&lt;&gt;"",IF(entrees_sorties[[#This Row],[Date]]="",NOW(),entrees_sorties[[#This Row],[Date]]),"")</f>
        <v/>
      </c>
      <c r="M15" s="10" t="str">
        <f>IF(COUNTIFS([Type],"="&amp;entrees_sorties[[#This Row],[Type]],[Scan Invité],"="&amp;entrees_sorties[[#This Row],[Scan Invité]],[Statut Produit],"="&amp;"sorti",[Type actuel],"="&amp;"sortie")-COUNTIFS([Type],"="&amp;entrees_sorties[[#This Row],[Type]],[Scan Invité],"="&amp;entrees_sorties[[#This Row],[Scan Invité]],[Statut Produit],"="&amp;"sorti",[Type actuel],"="&amp;"entrée")&gt;1,"alerte "&amp;entrees_sorties[[#This Row],[Type]],"")</f>
        <v/>
      </c>
      <c r="N15" s="10" t="str">
        <f>IF(entrees_sorties[[#This Row],[Statut Produit]]="sorti",IF(COUNTIFS([Type],"="&amp;entrees_sorties[[#This Row],[Type]],[Type actuel],"="&amp;"sortie",[Scan Invité],"="&amp;entrees_sorties[[#This Row],[Scan Invité]])-COUNTIFS([Type],"="&amp;entrees_sorties[[#This Row],[Type]],[Type actuel],"="&amp;"entrée",[Scan Invité],"="&amp;entrees_sorties[[#This Row],[Scan Invité]])&gt;1,"alerte "&amp;entrees_sorties[[#This Row],[Type]],""),"")</f>
        <v/>
      </c>
    </row>
    <row r="16" spans="1:14">
      <c r="B16" s="8" t="str">
        <f>IF(entrees_sorties[[#This Row],[Scan Produit]]&lt;&gt;"",IFERROR(INDEX(produits[type],MATCH([Scan Produit],produits[Code barre],0)),"produit inconnu !!"),"")</f>
        <v/>
      </c>
      <c r="C16" s="10" t="str">
        <f>IF(entrees_sorties[[#This Row],[Scan Produit]]&lt;&gt;"",IFERROR(INDEX(produits[marque],MATCH([Scan Produit],produits[Code barre],0)),"produit inconnu !!"),"")</f>
        <v/>
      </c>
      <c r="D16" s="10" t="str">
        <f>IF(entrees_sorties[[#This Row],[Scan Produit]]&lt;&gt;"",IFERROR(INDEX(produits[Produit],MATCH([Scan Produit],produits[Code barre],0)),"produit inconnu !!"),"")</f>
        <v/>
      </c>
      <c r="E16" s="10" t="str">
        <f>IF(entrees_sorties[[#This Row],[Scan Produit]]&lt;&gt;"",IFERROR(INDEX(produits[taille],MATCH([Scan Produit],produits[Code barre],0)),"produit inconnu !!"),"")</f>
        <v/>
      </c>
      <c r="F16" s="7"/>
      <c r="G16" s="10" t="str">
        <f>IF(entrees_sorties[[#This Row],[Scan Produit]]="","",IF(AND(entrees_sorties[[#This Row],[Scan Produit]]&lt;&gt;"",entrees_sorties[[#This Row],[Scan Invité]]=""),"en attente scan invité",IFERROR(INDEX(invite[Prénom],MATCH(entrees_sorties[[#This Row],[Scan Invité]],invite[Badge],0)),"badge inconnu ou base obsolète")))</f>
        <v/>
      </c>
      <c r="H16" s="10" t="str">
        <f>IF(entrees_sorties[[#This Row],[Scan Produit]]="","",IF(AND(entrees_sorties[[#This Row],[Scan Produit]]&lt;&gt;"",entrees_sorties[[#This Row],[Scan Invité]]=""),"en attente scan invité",IFERROR(INDEX(invite[Nom],MATCH(entrees_sorties[[#This Row],[Scan Invité]],invite[Badge],0)),"badge inconnu ou base obsolète")))</f>
        <v/>
      </c>
      <c r="I16" s="10" t="str">
        <f>IF(entrees_sorties[[#This Row],[Scan Produit]]="","",IF(AND(entrees_sorties[[#This Row],[Scan Produit]]&lt;&gt;"",entrees_sorties[[#This Row],[Scan Invité]]=""),"en attente scan invité",IFERROR(INDEX(invite[Magasin],MATCH(entrees_sorties[[#This Row],[Scan Invité]],invite[Badge],0)),"badge inconnu ou base obsolète")))</f>
        <v/>
      </c>
      <c r="J16" s="10" t="str">
        <f>IF(entrees_sorties[[#This Row],[Scan Produit]]="","",IF(ISODD(COUNTIF(entrees_sorties[[#All],[Scan Produit]],"="&amp;[Scan Produit])),"sorti","en stock"))</f>
        <v/>
      </c>
      <c r="K16" s="10" t="str">
        <f>IF(entrees_sorties[[#This Row],[Scan Produit]]&lt;&gt;"",IF(ISODD(COUNTIF($A$1:$A16,"="&amp;entrees_sorties[[#This Row],[Scan Produit]])),"sortie","entrée"),"")</f>
        <v/>
      </c>
      <c r="L16" s="18" t="str">
        <f ca="1">IF(entrees_sorties[[#This Row],[Scan Produit]]&lt;&gt;"",IF(entrees_sorties[[#This Row],[Date]]="",NOW(),entrees_sorties[[#This Row],[Date]]),"")</f>
        <v/>
      </c>
      <c r="M16" s="10" t="str">
        <f>IF(COUNTIFS([Type],"="&amp;entrees_sorties[[#This Row],[Type]],[Scan Invité],"="&amp;entrees_sorties[[#This Row],[Scan Invité]],[Statut Produit],"="&amp;"sorti",[Type actuel],"="&amp;"sortie")-COUNTIFS([Type],"="&amp;entrees_sorties[[#This Row],[Type]],[Scan Invité],"="&amp;entrees_sorties[[#This Row],[Scan Invité]],[Statut Produit],"="&amp;"sorti",[Type actuel],"="&amp;"entrée")&gt;1,"alerte "&amp;entrees_sorties[[#This Row],[Type]],"")</f>
        <v/>
      </c>
      <c r="N16" s="10" t="str">
        <f>IF(entrees_sorties[[#This Row],[Statut Produit]]="sorti",IF(COUNTIFS([Type],"="&amp;entrees_sorties[[#This Row],[Type]],[Type actuel],"="&amp;"sortie",[Scan Invité],"="&amp;entrees_sorties[[#This Row],[Scan Invité]])-COUNTIFS([Type],"="&amp;entrees_sorties[[#This Row],[Type]],[Type actuel],"="&amp;"entrée",[Scan Invité],"="&amp;entrees_sorties[[#This Row],[Scan Invité]])&gt;1,"alerte "&amp;entrees_sorties[[#This Row],[Type]],""),"")</f>
        <v/>
      </c>
    </row>
    <row r="17" spans="2:14">
      <c r="B17" s="8" t="str">
        <f>IF(entrees_sorties[[#This Row],[Scan Produit]]&lt;&gt;"",IFERROR(INDEX(produits[type],MATCH([Scan Produit],produits[Code barre],0)),"produit inconnu !!"),"")</f>
        <v/>
      </c>
      <c r="C17" s="10" t="str">
        <f>IF(entrees_sorties[[#This Row],[Scan Produit]]&lt;&gt;"",IFERROR(INDEX(produits[marque],MATCH([Scan Produit],produits[Code barre],0)),"produit inconnu !!"),"")</f>
        <v/>
      </c>
      <c r="D17" s="10" t="str">
        <f>IF(entrees_sorties[[#This Row],[Scan Produit]]&lt;&gt;"",IFERROR(INDEX(produits[Produit],MATCH([Scan Produit],produits[Code barre],0)),"produit inconnu !!"),"")</f>
        <v/>
      </c>
      <c r="E17" s="10" t="str">
        <f>IF(entrees_sorties[[#This Row],[Scan Produit]]&lt;&gt;"",IFERROR(INDEX(produits[taille],MATCH([Scan Produit],produits[Code barre],0)),"produit inconnu !!"),"")</f>
        <v/>
      </c>
      <c r="F17" s="7"/>
      <c r="G17" s="10" t="str">
        <f>IF(entrees_sorties[[#This Row],[Scan Produit]]="","",IF(AND(entrees_sorties[[#This Row],[Scan Produit]]&lt;&gt;"",entrees_sorties[[#This Row],[Scan Invité]]=""),"en attente scan invité",IFERROR(INDEX(invite[Prénom],MATCH(entrees_sorties[[#This Row],[Scan Invité]],invite[Badge],0)),"badge inconnu ou base obsolète")))</f>
        <v/>
      </c>
      <c r="H17" s="10" t="str">
        <f>IF(entrees_sorties[[#This Row],[Scan Produit]]="","",IF(AND(entrees_sorties[[#This Row],[Scan Produit]]&lt;&gt;"",entrees_sorties[[#This Row],[Scan Invité]]=""),"en attente scan invité",IFERROR(INDEX(invite[Nom],MATCH(entrees_sorties[[#This Row],[Scan Invité]],invite[Badge],0)),"badge inconnu ou base obsolète")))</f>
        <v/>
      </c>
      <c r="I17" s="10" t="str">
        <f>IF(entrees_sorties[[#This Row],[Scan Produit]]="","",IF(AND(entrees_sorties[[#This Row],[Scan Produit]]&lt;&gt;"",entrees_sorties[[#This Row],[Scan Invité]]=""),"en attente scan invité",IFERROR(INDEX(invite[Magasin],MATCH(entrees_sorties[[#This Row],[Scan Invité]],invite[Badge],0)),"badge inconnu ou base obsolète")))</f>
        <v/>
      </c>
      <c r="J17" s="10" t="str">
        <f>IF(entrees_sorties[[#This Row],[Scan Produit]]="","",IF(ISODD(COUNTIF(entrees_sorties[[#All],[Scan Produit]],"="&amp;[Scan Produit])),"sorti","en stock"))</f>
        <v/>
      </c>
      <c r="K17" s="10" t="str">
        <f>IF(entrees_sorties[[#This Row],[Scan Produit]]&lt;&gt;"",IF(ISODD(COUNTIF($A$1:$A17,"="&amp;entrees_sorties[[#This Row],[Scan Produit]])),"sortie","entrée"),"")</f>
        <v/>
      </c>
      <c r="L17" s="18" t="str">
        <f ca="1">IF(entrees_sorties[[#This Row],[Scan Produit]]&lt;&gt;"",IF(entrees_sorties[[#This Row],[Date]]="",NOW(),entrees_sorties[[#This Row],[Date]]),"")</f>
        <v/>
      </c>
      <c r="M17" s="10" t="str">
        <f>IF(COUNTIFS([Type],"="&amp;entrees_sorties[[#This Row],[Type]],[Scan Invité],"="&amp;entrees_sorties[[#This Row],[Scan Invité]],[Statut Produit],"="&amp;"sorti",[Type actuel],"="&amp;"sortie")-COUNTIFS([Type],"="&amp;entrees_sorties[[#This Row],[Type]],[Scan Invité],"="&amp;entrees_sorties[[#This Row],[Scan Invité]],[Statut Produit],"="&amp;"sorti",[Type actuel],"="&amp;"entrée")&gt;1,"alerte "&amp;entrees_sorties[[#This Row],[Type]],"")</f>
        <v/>
      </c>
      <c r="N17" s="10" t="str">
        <f>IF(entrees_sorties[[#This Row],[Statut Produit]]="sorti",IF(COUNTIFS([Type],"="&amp;entrees_sorties[[#This Row],[Type]],[Type actuel],"="&amp;"sortie",[Scan Invité],"="&amp;entrees_sorties[[#This Row],[Scan Invité]])-COUNTIFS([Type],"="&amp;entrees_sorties[[#This Row],[Type]],[Type actuel],"="&amp;"entrée",[Scan Invité],"="&amp;entrees_sorties[[#This Row],[Scan Invité]])&gt;1,"alerte "&amp;entrees_sorties[[#This Row],[Type]],""),"")</f>
        <v/>
      </c>
    </row>
    <row r="18" spans="2:14">
      <c r="B18" s="8" t="str">
        <f>IF(entrees_sorties[[#This Row],[Scan Produit]]&lt;&gt;"",IFERROR(INDEX(produits[type],MATCH([Scan Produit],produits[Code barre],0)),"produit inconnu !!"),"")</f>
        <v/>
      </c>
      <c r="C18" s="10" t="str">
        <f>IF(entrees_sorties[[#This Row],[Scan Produit]]&lt;&gt;"",IFERROR(INDEX(produits[marque],MATCH([Scan Produit],produits[Code barre],0)),"produit inconnu !!"),"")</f>
        <v/>
      </c>
      <c r="D18" s="10" t="str">
        <f>IF(entrees_sorties[[#This Row],[Scan Produit]]&lt;&gt;"",IFERROR(INDEX(produits[Produit],MATCH([Scan Produit],produits[Code barre],0)),"produit inconnu !!"),"")</f>
        <v/>
      </c>
      <c r="E18" s="10" t="str">
        <f>IF(entrees_sorties[[#This Row],[Scan Produit]]&lt;&gt;"",IFERROR(INDEX(produits[taille],MATCH([Scan Produit],produits[Code barre],0)),"produit inconnu !!"),"")</f>
        <v/>
      </c>
      <c r="F18" s="7"/>
      <c r="G18" s="10" t="str">
        <f>IF(entrees_sorties[[#This Row],[Scan Produit]]="","",IF(AND(entrees_sorties[[#This Row],[Scan Produit]]&lt;&gt;"",entrees_sorties[[#This Row],[Scan Invité]]=""),"en attente scan invité",IFERROR(INDEX(invite[Prénom],MATCH(entrees_sorties[[#This Row],[Scan Invité]],invite[Badge],0)),"badge inconnu ou base obsolète")))</f>
        <v/>
      </c>
      <c r="H18" s="10" t="str">
        <f>IF(entrees_sorties[[#This Row],[Scan Produit]]="","",IF(AND(entrees_sorties[[#This Row],[Scan Produit]]&lt;&gt;"",entrees_sorties[[#This Row],[Scan Invité]]=""),"en attente scan invité",IFERROR(INDEX(invite[Nom],MATCH(entrees_sorties[[#This Row],[Scan Invité]],invite[Badge],0)),"badge inconnu ou base obsolète")))</f>
        <v/>
      </c>
      <c r="I18" s="10" t="str">
        <f>IF(entrees_sorties[[#This Row],[Scan Produit]]="","",IF(AND(entrees_sorties[[#This Row],[Scan Produit]]&lt;&gt;"",entrees_sorties[[#This Row],[Scan Invité]]=""),"en attente scan invité",IFERROR(INDEX(invite[Magasin],MATCH(entrees_sorties[[#This Row],[Scan Invité]],invite[Badge],0)),"badge inconnu ou base obsolète")))</f>
        <v/>
      </c>
      <c r="J18" s="10" t="str">
        <f>IF(entrees_sorties[[#This Row],[Scan Produit]]="","",IF(ISODD(COUNTIF(entrees_sorties[[#All],[Scan Produit]],"="&amp;[Scan Produit])),"sorti","en stock"))</f>
        <v/>
      </c>
      <c r="K18" s="10" t="str">
        <f>IF(entrees_sorties[[#This Row],[Scan Produit]]&lt;&gt;"",IF(ISODD(COUNTIF($A$1:$A18,"="&amp;entrees_sorties[[#This Row],[Scan Produit]])),"sortie","entrée"),"")</f>
        <v/>
      </c>
      <c r="L18" s="18" t="str">
        <f ca="1">IF(entrees_sorties[[#This Row],[Scan Produit]]&lt;&gt;"",IF(entrees_sorties[[#This Row],[Date]]="",NOW(),entrees_sorties[[#This Row],[Date]]),"")</f>
        <v/>
      </c>
      <c r="M18" s="10" t="str">
        <f>IF(COUNTIFS([Type],"="&amp;entrees_sorties[[#This Row],[Type]],[Scan Invité],"="&amp;entrees_sorties[[#This Row],[Scan Invité]],[Statut Produit],"="&amp;"sorti",[Type actuel],"="&amp;"sortie")-COUNTIFS([Type],"="&amp;entrees_sorties[[#This Row],[Type]],[Scan Invité],"="&amp;entrees_sorties[[#This Row],[Scan Invité]],[Statut Produit],"="&amp;"sorti",[Type actuel],"="&amp;"entrée")&gt;1,"alerte "&amp;entrees_sorties[[#This Row],[Type]],"")</f>
        <v/>
      </c>
      <c r="N18" s="10" t="str">
        <f>IF(entrees_sorties[[#This Row],[Statut Produit]]="sorti",IF(COUNTIFS([Type],"="&amp;entrees_sorties[[#This Row],[Type]],[Type actuel],"="&amp;"sortie",[Scan Invité],"="&amp;entrees_sorties[[#This Row],[Scan Invité]])-COUNTIFS([Type],"="&amp;entrees_sorties[[#This Row],[Type]],[Type actuel],"="&amp;"entrée",[Scan Invité],"="&amp;entrees_sorties[[#This Row],[Scan Invité]])&gt;1,"alerte "&amp;entrees_sorties[[#This Row],[Type]],""),"")</f>
        <v/>
      </c>
    </row>
    <row r="19" spans="2:14">
      <c r="B19" s="8" t="str">
        <f>IF(entrees_sorties[[#This Row],[Scan Produit]]&lt;&gt;"",IFERROR(INDEX(produits[type],MATCH([Scan Produit],produits[Code barre],0)),"produit inconnu !!"),"")</f>
        <v/>
      </c>
      <c r="C19" s="10" t="str">
        <f>IF(entrees_sorties[[#This Row],[Scan Produit]]&lt;&gt;"",IFERROR(INDEX(produits[marque],MATCH([Scan Produit],produits[Code barre],0)),"produit inconnu !!"),"")</f>
        <v/>
      </c>
      <c r="D19" s="10" t="str">
        <f>IF(entrees_sorties[[#This Row],[Scan Produit]]&lt;&gt;"",IFERROR(INDEX(produits[Produit],MATCH([Scan Produit],produits[Code barre],0)),"produit inconnu !!"),"")</f>
        <v/>
      </c>
      <c r="E19" s="10" t="str">
        <f>IF(entrees_sorties[[#This Row],[Scan Produit]]&lt;&gt;"",IFERROR(INDEX(produits[taille],MATCH([Scan Produit],produits[Code barre],0)),"produit inconnu !!"),"")</f>
        <v/>
      </c>
      <c r="F19" s="7"/>
      <c r="G19" s="10" t="str">
        <f>IF(entrees_sorties[[#This Row],[Scan Produit]]="","",IF(AND(entrees_sorties[[#This Row],[Scan Produit]]&lt;&gt;"",entrees_sorties[[#This Row],[Scan Invité]]=""),"en attente scan invité",IFERROR(INDEX(invite[Prénom],MATCH(entrees_sorties[[#This Row],[Scan Invité]],invite[Badge],0)),"badge inconnu ou base obsolète")))</f>
        <v/>
      </c>
      <c r="H19" s="10" t="str">
        <f>IF(entrees_sorties[[#This Row],[Scan Produit]]="","",IF(AND(entrees_sorties[[#This Row],[Scan Produit]]&lt;&gt;"",entrees_sorties[[#This Row],[Scan Invité]]=""),"en attente scan invité",IFERROR(INDEX(invite[Nom],MATCH(entrees_sorties[[#This Row],[Scan Invité]],invite[Badge],0)),"badge inconnu ou base obsolète")))</f>
        <v/>
      </c>
      <c r="I19" s="10" t="str">
        <f>IF(entrees_sorties[[#This Row],[Scan Produit]]="","",IF(AND(entrees_sorties[[#This Row],[Scan Produit]]&lt;&gt;"",entrees_sorties[[#This Row],[Scan Invité]]=""),"en attente scan invité",IFERROR(INDEX(invite[Magasin],MATCH(entrees_sorties[[#This Row],[Scan Invité]],invite[Badge],0)),"badge inconnu ou base obsolète")))</f>
        <v/>
      </c>
      <c r="J19" s="10" t="str">
        <f>IF(entrees_sorties[[#This Row],[Scan Produit]]="","",IF(ISODD(COUNTIF(entrees_sorties[[#All],[Scan Produit]],"="&amp;[Scan Produit])),"sorti","en stock"))</f>
        <v/>
      </c>
      <c r="K19" s="10" t="str">
        <f>IF(entrees_sorties[[#This Row],[Scan Produit]]&lt;&gt;"",IF(ISODD(COUNTIF($A$1:$A19,"="&amp;entrees_sorties[[#This Row],[Scan Produit]])),"sortie","entrée"),"")</f>
        <v/>
      </c>
      <c r="L19" s="18" t="str">
        <f ca="1">IF(entrees_sorties[[#This Row],[Scan Produit]]&lt;&gt;"",IF(entrees_sorties[[#This Row],[Date]]="",NOW(),entrees_sorties[[#This Row],[Date]]),"")</f>
        <v/>
      </c>
      <c r="M19" s="10" t="str">
        <f>IF(COUNTIFS([Type],"="&amp;entrees_sorties[[#This Row],[Type]],[Scan Invité],"="&amp;entrees_sorties[[#This Row],[Scan Invité]],[Statut Produit],"="&amp;"sorti",[Type actuel],"="&amp;"sortie")-COUNTIFS([Type],"="&amp;entrees_sorties[[#This Row],[Type]],[Scan Invité],"="&amp;entrees_sorties[[#This Row],[Scan Invité]],[Statut Produit],"="&amp;"sorti",[Type actuel],"="&amp;"entrée")&gt;1,"alerte "&amp;entrees_sorties[[#This Row],[Type]],"")</f>
        <v/>
      </c>
      <c r="N19" s="10" t="str">
        <f>IF(entrees_sorties[[#This Row],[Statut Produit]]="sorti",IF(COUNTIFS([Type],"="&amp;entrees_sorties[[#This Row],[Type]],[Type actuel],"="&amp;"sortie",[Scan Invité],"="&amp;entrees_sorties[[#This Row],[Scan Invité]])-COUNTIFS([Type],"="&amp;entrees_sorties[[#This Row],[Type]],[Type actuel],"="&amp;"entrée",[Scan Invité],"="&amp;entrees_sorties[[#This Row],[Scan Invité]])&gt;1,"alerte "&amp;entrees_sorties[[#This Row],[Type]],""),"")</f>
        <v/>
      </c>
    </row>
    <row r="20" spans="2:14">
      <c r="B20" s="8" t="str">
        <f>IF(entrees_sorties[[#This Row],[Scan Produit]]&lt;&gt;"",IFERROR(INDEX(produits[type],MATCH([Scan Produit],produits[Code barre],0)),"produit inconnu !!"),"")</f>
        <v/>
      </c>
      <c r="C20" s="10" t="str">
        <f>IF(entrees_sorties[[#This Row],[Scan Produit]]&lt;&gt;"",IFERROR(INDEX(produits[marque],MATCH([Scan Produit],produits[Code barre],0)),"produit inconnu !!"),"")</f>
        <v/>
      </c>
      <c r="D20" s="10" t="str">
        <f>IF(entrees_sorties[[#This Row],[Scan Produit]]&lt;&gt;"",IFERROR(INDEX(produits[Produit],MATCH([Scan Produit],produits[Code barre],0)),"produit inconnu !!"),"")</f>
        <v/>
      </c>
      <c r="E20" s="10" t="str">
        <f>IF(entrees_sorties[[#This Row],[Scan Produit]]&lt;&gt;"",IFERROR(INDEX(produits[taille],MATCH([Scan Produit],produits[Code barre],0)),"produit inconnu !!"),"")</f>
        <v/>
      </c>
      <c r="F20" s="7"/>
      <c r="G20" s="10" t="str">
        <f>IF(entrees_sorties[[#This Row],[Scan Produit]]="","",IF(AND(entrees_sorties[[#This Row],[Scan Produit]]&lt;&gt;"",entrees_sorties[[#This Row],[Scan Invité]]=""),"en attente scan invité",IFERROR(INDEX(invite[Prénom],MATCH(entrees_sorties[[#This Row],[Scan Invité]],invite[Badge],0)),"badge inconnu ou base obsolète")))</f>
        <v/>
      </c>
      <c r="H20" s="10" t="str">
        <f>IF(entrees_sorties[[#This Row],[Scan Produit]]="","",IF(AND(entrees_sorties[[#This Row],[Scan Produit]]&lt;&gt;"",entrees_sorties[[#This Row],[Scan Invité]]=""),"en attente scan invité",IFERROR(INDEX(invite[Nom],MATCH(entrees_sorties[[#This Row],[Scan Invité]],invite[Badge],0)),"badge inconnu ou base obsolète")))</f>
        <v/>
      </c>
      <c r="I20" s="10" t="str">
        <f>IF(entrees_sorties[[#This Row],[Scan Produit]]="","",IF(AND(entrees_sorties[[#This Row],[Scan Produit]]&lt;&gt;"",entrees_sorties[[#This Row],[Scan Invité]]=""),"en attente scan invité",IFERROR(INDEX(invite[Magasin],MATCH(entrees_sorties[[#This Row],[Scan Invité]],invite[Badge],0)),"badge inconnu ou base obsolète")))</f>
        <v/>
      </c>
      <c r="J20" s="10" t="str">
        <f>IF(entrees_sorties[[#This Row],[Scan Produit]]="","",IF(ISODD(COUNTIF(entrees_sorties[[#All],[Scan Produit]],"="&amp;[Scan Produit])),"sorti","en stock"))</f>
        <v/>
      </c>
      <c r="K20" s="10" t="str">
        <f>IF(entrees_sorties[[#This Row],[Scan Produit]]&lt;&gt;"",IF(ISODD(COUNTIF($A$1:$A20,"="&amp;entrees_sorties[[#This Row],[Scan Produit]])),"sortie","entrée"),"")</f>
        <v/>
      </c>
      <c r="L20" s="18" t="str">
        <f ca="1">IF(entrees_sorties[[#This Row],[Scan Produit]]&lt;&gt;"",IF(entrees_sorties[[#This Row],[Date]]="",NOW(),entrees_sorties[[#This Row],[Date]]),"")</f>
        <v/>
      </c>
      <c r="M20" s="10" t="str">
        <f>IF(COUNTIFS([Type],"="&amp;entrees_sorties[[#This Row],[Type]],[Scan Invité],"="&amp;entrees_sorties[[#This Row],[Scan Invité]],[Statut Produit],"="&amp;"sorti",[Type actuel],"="&amp;"sortie")-COUNTIFS([Type],"="&amp;entrees_sorties[[#This Row],[Type]],[Scan Invité],"="&amp;entrees_sorties[[#This Row],[Scan Invité]],[Statut Produit],"="&amp;"sorti",[Type actuel],"="&amp;"entrée")&gt;1,"alerte "&amp;entrees_sorties[[#This Row],[Type]],"")</f>
        <v/>
      </c>
      <c r="N20" s="10" t="str">
        <f>IF(entrees_sorties[[#This Row],[Statut Produit]]="sorti",IF(COUNTIFS([Type],"="&amp;entrees_sorties[[#This Row],[Type]],[Type actuel],"="&amp;"sortie",[Scan Invité],"="&amp;entrees_sorties[[#This Row],[Scan Invité]])-COUNTIFS([Type],"="&amp;entrees_sorties[[#This Row],[Type]],[Type actuel],"="&amp;"entrée",[Scan Invité],"="&amp;entrees_sorties[[#This Row],[Scan Invité]])&gt;1,"alerte "&amp;entrees_sorties[[#This Row],[Type]],""),"")</f>
        <v/>
      </c>
    </row>
    <row r="21" spans="2:14">
      <c r="B21" s="8" t="str">
        <f>IF(entrees_sorties[[#This Row],[Scan Produit]]&lt;&gt;"",IFERROR(INDEX(produits[type],MATCH([Scan Produit],produits[Code barre],0)),"produit inconnu !!"),"")</f>
        <v/>
      </c>
      <c r="C21" s="10" t="str">
        <f>IF(entrees_sorties[[#This Row],[Scan Produit]]&lt;&gt;"",IFERROR(INDEX(produits[marque],MATCH([Scan Produit],produits[Code barre],0)),"produit inconnu !!"),"")</f>
        <v/>
      </c>
      <c r="D21" s="10" t="str">
        <f>IF(entrees_sorties[[#This Row],[Scan Produit]]&lt;&gt;"",IFERROR(INDEX(produits[Produit],MATCH([Scan Produit],produits[Code barre],0)),"produit inconnu !!"),"")</f>
        <v/>
      </c>
      <c r="E21" s="10" t="str">
        <f>IF(entrees_sorties[[#This Row],[Scan Produit]]&lt;&gt;"",IFERROR(INDEX(produits[taille],MATCH([Scan Produit],produits[Code barre],0)),"produit inconnu !!"),"")</f>
        <v/>
      </c>
      <c r="F21" s="7"/>
      <c r="G21" s="10" t="str">
        <f>IF(entrees_sorties[[#This Row],[Scan Produit]]="","",IF(AND(entrees_sorties[[#This Row],[Scan Produit]]&lt;&gt;"",entrees_sorties[[#This Row],[Scan Invité]]=""),"en attente scan invité",IFERROR(INDEX(invite[Prénom],MATCH(entrees_sorties[[#This Row],[Scan Invité]],invite[Badge],0)),"badge inconnu ou base obsolète")))</f>
        <v/>
      </c>
      <c r="H21" s="10" t="str">
        <f>IF(entrees_sorties[[#This Row],[Scan Produit]]="","",IF(AND(entrees_sorties[[#This Row],[Scan Produit]]&lt;&gt;"",entrees_sorties[[#This Row],[Scan Invité]]=""),"en attente scan invité",IFERROR(INDEX(invite[Nom],MATCH(entrees_sorties[[#This Row],[Scan Invité]],invite[Badge],0)),"badge inconnu ou base obsolète")))</f>
        <v/>
      </c>
      <c r="I21" s="10" t="str">
        <f>IF(entrees_sorties[[#This Row],[Scan Produit]]="","",IF(AND(entrees_sorties[[#This Row],[Scan Produit]]&lt;&gt;"",entrees_sorties[[#This Row],[Scan Invité]]=""),"en attente scan invité",IFERROR(INDEX(invite[Magasin],MATCH(entrees_sorties[[#This Row],[Scan Invité]],invite[Badge],0)),"badge inconnu ou base obsolète")))</f>
        <v/>
      </c>
      <c r="J21" s="10" t="str">
        <f>IF(entrees_sorties[[#This Row],[Scan Produit]]="","",IF(ISODD(COUNTIF(entrees_sorties[[#All],[Scan Produit]],"="&amp;[Scan Produit])),"sorti","en stock"))</f>
        <v/>
      </c>
      <c r="K21" s="10" t="str">
        <f>IF(entrees_sorties[[#This Row],[Scan Produit]]&lt;&gt;"",IF(ISODD(COUNTIF($A$1:$A21,"="&amp;entrees_sorties[[#This Row],[Scan Produit]])),"sortie","entrée"),"")</f>
        <v/>
      </c>
      <c r="L21" s="18" t="str">
        <f ca="1">IF(entrees_sorties[[#This Row],[Scan Produit]]&lt;&gt;"",IF(entrees_sorties[[#This Row],[Date]]="",NOW(),entrees_sorties[[#This Row],[Date]]),"")</f>
        <v/>
      </c>
      <c r="M21" s="10" t="str">
        <f>IF(COUNTIFS([Type],"="&amp;entrees_sorties[[#This Row],[Type]],[Scan Invité],"="&amp;entrees_sorties[[#This Row],[Scan Invité]],[Statut Produit],"="&amp;"sorti",[Type actuel],"="&amp;"sortie")-COUNTIFS([Type],"="&amp;entrees_sorties[[#This Row],[Type]],[Scan Invité],"="&amp;entrees_sorties[[#This Row],[Scan Invité]],[Statut Produit],"="&amp;"sorti",[Type actuel],"="&amp;"entrée")&gt;1,"alerte "&amp;entrees_sorties[[#This Row],[Type]],"")</f>
        <v/>
      </c>
      <c r="N21" s="10" t="str">
        <f>IF(entrees_sorties[[#This Row],[Statut Produit]]="sorti",IF(COUNTIFS([Type],"="&amp;entrees_sorties[[#This Row],[Type]],[Type actuel],"="&amp;"sortie",[Scan Invité],"="&amp;entrees_sorties[[#This Row],[Scan Invité]])-COUNTIFS([Type],"="&amp;entrees_sorties[[#This Row],[Type]],[Type actuel],"="&amp;"entrée",[Scan Invité],"="&amp;entrees_sorties[[#This Row],[Scan Invité]])&gt;1,"alerte "&amp;entrees_sorties[[#This Row],[Type]],""),"")</f>
        <v/>
      </c>
    </row>
    <row r="22" spans="2:14">
      <c r="B22" s="8" t="str">
        <f>IF(entrees_sorties[[#This Row],[Scan Produit]]&lt;&gt;"",IFERROR(INDEX(produits[type],MATCH([Scan Produit],produits[Code barre],0)),"produit inconnu !!"),"")</f>
        <v/>
      </c>
      <c r="C22" s="10" t="str">
        <f>IF(entrees_sorties[[#This Row],[Scan Produit]]&lt;&gt;"",IFERROR(INDEX(produits[marque],MATCH([Scan Produit],produits[Code barre],0)),"produit inconnu !!"),"")</f>
        <v/>
      </c>
      <c r="D22" s="10" t="str">
        <f>IF(entrees_sorties[[#This Row],[Scan Produit]]&lt;&gt;"",IFERROR(INDEX(produits[Produit],MATCH([Scan Produit],produits[Code barre],0)),"produit inconnu !!"),"")</f>
        <v/>
      </c>
      <c r="E22" s="10" t="str">
        <f>IF(entrees_sorties[[#This Row],[Scan Produit]]&lt;&gt;"",IFERROR(INDEX(produits[taille],MATCH([Scan Produit],produits[Code barre],0)),"produit inconnu !!"),"")</f>
        <v/>
      </c>
      <c r="F22" s="7"/>
      <c r="G22" s="10" t="str">
        <f>IF(entrees_sorties[[#This Row],[Scan Produit]]="","",IF(AND(entrees_sorties[[#This Row],[Scan Produit]]&lt;&gt;"",entrees_sorties[[#This Row],[Scan Invité]]=""),"en attente scan invité",IFERROR(INDEX(invite[Prénom],MATCH(entrees_sorties[[#This Row],[Scan Invité]],invite[Badge],0)),"badge inconnu ou base obsolète")))</f>
        <v/>
      </c>
      <c r="H22" s="10" t="str">
        <f>IF(entrees_sorties[[#This Row],[Scan Produit]]="","",IF(AND(entrees_sorties[[#This Row],[Scan Produit]]&lt;&gt;"",entrees_sorties[[#This Row],[Scan Invité]]=""),"en attente scan invité",IFERROR(INDEX(invite[Nom],MATCH(entrees_sorties[[#This Row],[Scan Invité]],invite[Badge],0)),"badge inconnu ou base obsolète")))</f>
        <v/>
      </c>
      <c r="I22" s="10" t="str">
        <f>IF(entrees_sorties[[#This Row],[Scan Produit]]="","",IF(AND(entrees_sorties[[#This Row],[Scan Produit]]&lt;&gt;"",entrees_sorties[[#This Row],[Scan Invité]]=""),"en attente scan invité",IFERROR(INDEX(invite[Magasin],MATCH(entrees_sorties[[#This Row],[Scan Invité]],invite[Badge],0)),"badge inconnu ou base obsolète")))</f>
        <v/>
      </c>
      <c r="J22" s="10" t="str">
        <f>IF(entrees_sorties[[#This Row],[Scan Produit]]="","",IF(ISODD(COUNTIF(entrees_sorties[[#All],[Scan Produit]],"="&amp;[Scan Produit])),"sorti","en stock"))</f>
        <v/>
      </c>
      <c r="K22" s="10" t="str">
        <f>IF(entrees_sorties[[#This Row],[Scan Produit]]&lt;&gt;"",IF(ISODD(COUNTIF($A$1:$A22,"="&amp;entrees_sorties[[#This Row],[Scan Produit]])),"sortie","entrée"),"")</f>
        <v/>
      </c>
      <c r="L22" s="18" t="str">
        <f ca="1">IF(entrees_sorties[[#This Row],[Scan Produit]]&lt;&gt;"",IF(entrees_sorties[[#This Row],[Date]]="",NOW(),entrees_sorties[[#This Row],[Date]]),"")</f>
        <v/>
      </c>
      <c r="M22" s="10" t="str">
        <f>IF(COUNTIFS([Type],"="&amp;entrees_sorties[[#This Row],[Type]],[Scan Invité],"="&amp;entrees_sorties[[#This Row],[Scan Invité]],[Statut Produit],"="&amp;"sorti",[Type actuel],"="&amp;"sortie")-COUNTIFS([Type],"="&amp;entrees_sorties[[#This Row],[Type]],[Scan Invité],"="&amp;entrees_sorties[[#This Row],[Scan Invité]],[Statut Produit],"="&amp;"sorti",[Type actuel],"="&amp;"entrée")&gt;1,"alerte "&amp;entrees_sorties[[#This Row],[Type]],"")</f>
        <v/>
      </c>
      <c r="N22" s="10" t="str">
        <f>IF(entrees_sorties[[#This Row],[Statut Produit]]="sorti",IF(COUNTIFS([Type],"="&amp;entrees_sorties[[#This Row],[Type]],[Type actuel],"="&amp;"sortie",[Scan Invité],"="&amp;entrees_sorties[[#This Row],[Scan Invité]])-COUNTIFS([Type],"="&amp;entrees_sorties[[#This Row],[Type]],[Type actuel],"="&amp;"entrée",[Scan Invité],"="&amp;entrees_sorties[[#This Row],[Scan Invité]])&gt;1,"alerte "&amp;entrees_sorties[[#This Row],[Type]],""),"")</f>
        <v/>
      </c>
    </row>
    <row r="23" spans="2:14">
      <c r="B23" s="8" t="str">
        <f>IF(entrees_sorties[[#This Row],[Scan Produit]]&lt;&gt;"",IFERROR(INDEX(produits[type],MATCH([Scan Produit],produits[Code barre],0)),"produit inconnu !!"),"")</f>
        <v/>
      </c>
      <c r="C23" s="10" t="str">
        <f>IF(entrees_sorties[[#This Row],[Scan Produit]]&lt;&gt;"",IFERROR(INDEX(produits[marque],MATCH([Scan Produit],produits[Code barre],0)),"produit inconnu !!"),"")</f>
        <v/>
      </c>
      <c r="D23" s="10" t="str">
        <f>IF(entrees_sorties[[#This Row],[Scan Produit]]&lt;&gt;"",IFERROR(INDEX(produits[Produit],MATCH([Scan Produit],produits[Code barre],0)),"produit inconnu !!"),"")</f>
        <v/>
      </c>
      <c r="E23" s="10" t="str">
        <f>IF(entrees_sorties[[#This Row],[Scan Produit]]&lt;&gt;"",IFERROR(INDEX(produits[taille],MATCH([Scan Produit],produits[Code barre],0)),"produit inconnu !!"),"")</f>
        <v/>
      </c>
      <c r="F23" s="7"/>
      <c r="G23" s="10" t="str">
        <f>IF(entrees_sorties[[#This Row],[Scan Produit]]="","",IF(AND(entrees_sorties[[#This Row],[Scan Produit]]&lt;&gt;"",entrees_sorties[[#This Row],[Scan Invité]]=""),"en attente scan invité",IFERROR(INDEX(invite[Prénom],MATCH(entrees_sorties[[#This Row],[Scan Invité]],invite[Badge],0)),"badge inconnu ou base obsolète")))</f>
        <v/>
      </c>
      <c r="H23" s="10" t="str">
        <f>IF(entrees_sorties[[#This Row],[Scan Produit]]="","",IF(AND(entrees_sorties[[#This Row],[Scan Produit]]&lt;&gt;"",entrees_sorties[[#This Row],[Scan Invité]]=""),"en attente scan invité",IFERROR(INDEX(invite[Nom],MATCH(entrees_sorties[[#This Row],[Scan Invité]],invite[Badge],0)),"badge inconnu ou base obsolète")))</f>
        <v/>
      </c>
      <c r="I23" s="10" t="str">
        <f>IF(entrees_sorties[[#This Row],[Scan Produit]]="","",IF(AND(entrees_sorties[[#This Row],[Scan Produit]]&lt;&gt;"",entrees_sorties[[#This Row],[Scan Invité]]=""),"en attente scan invité",IFERROR(INDEX(invite[Magasin],MATCH(entrees_sorties[[#This Row],[Scan Invité]],invite[Badge],0)),"badge inconnu ou base obsolète")))</f>
        <v/>
      </c>
      <c r="J23" s="10" t="str">
        <f>IF(entrees_sorties[[#This Row],[Scan Produit]]="","",IF(ISODD(COUNTIF(entrees_sorties[[#All],[Scan Produit]],"="&amp;[Scan Produit])),"sorti","en stock"))</f>
        <v/>
      </c>
      <c r="K23" s="10" t="str">
        <f>IF(entrees_sorties[[#This Row],[Scan Produit]]&lt;&gt;"",IF(ISODD(COUNTIF($A$1:$A23,"="&amp;entrees_sorties[[#This Row],[Scan Produit]])),"sortie","entrée"),"")</f>
        <v/>
      </c>
      <c r="L23" s="18" t="str">
        <f ca="1">IF(entrees_sorties[[#This Row],[Scan Produit]]&lt;&gt;"",IF(entrees_sorties[[#This Row],[Date]]="",NOW(),entrees_sorties[[#This Row],[Date]]),"")</f>
        <v/>
      </c>
      <c r="M23" s="10" t="str">
        <f>IF(COUNTIFS([Type],"="&amp;entrees_sorties[[#This Row],[Type]],[Scan Invité],"="&amp;entrees_sorties[[#This Row],[Scan Invité]],[Statut Produit],"="&amp;"sorti",[Type actuel],"="&amp;"sortie")-COUNTIFS([Type],"="&amp;entrees_sorties[[#This Row],[Type]],[Scan Invité],"="&amp;entrees_sorties[[#This Row],[Scan Invité]],[Statut Produit],"="&amp;"sorti",[Type actuel],"="&amp;"entrée")&gt;1,"alerte "&amp;entrees_sorties[[#This Row],[Type]],"")</f>
        <v/>
      </c>
      <c r="N23" s="10" t="str">
        <f>IF(entrees_sorties[[#This Row],[Statut Produit]]="sorti",IF(COUNTIFS([Type],"="&amp;entrees_sorties[[#This Row],[Type]],[Type actuel],"="&amp;"sortie",[Scan Invité],"="&amp;entrees_sorties[[#This Row],[Scan Invité]])-COUNTIFS([Type],"="&amp;entrees_sorties[[#This Row],[Type]],[Type actuel],"="&amp;"entrée",[Scan Invité],"="&amp;entrees_sorties[[#This Row],[Scan Invité]])&gt;1,"alerte "&amp;entrees_sorties[[#This Row],[Type]],""),"")</f>
        <v/>
      </c>
    </row>
    <row r="24" spans="2:14">
      <c r="B24" s="8" t="str">
        <f>IF(entrees_sorties[[#This Row],[Scan Produit]]&lt;&gt;"",IFERROR(INDEX(produits[type],MATCH([Scan Produit],produits[Code barre],0)),"produit inconnu !!"),"")</f>
        <v/>
      </c>
      <c r="C24" s="10" t="str">
        <f>IF(entrees_sorties[[#This Row],[Scan Produit]]&lt;&gt;"",IFERROR(INDEX(produits[marque],MATCH([Scan Produit],produits[Code barre],0)),"produit inconnu !!"),"")</f>
        <v/>
      </c>
      <c r="D24" s="10" t="str">
        <f>IF(entrees_sorties[[#This Row],[Scan Produit]]&lt;&gt;"",IFERROR(INDEX(produits[Produit],MATCH([Scan Produit],produits[Code barre],0)),"produit inconnu !!"),"")</f>
        <v/>
      </c>
      <c r="E24" s="10" t="str">
        <f>IF(entrees_sorties[[#This Row],[Scan Produit]]&lt;&gt;"",IFERROR(INDEX(produits[taille],MATCH([Scan Produit],produits[Code barre],0)),"produit inconnu !!"),"")</f>
        <v/>
      </c>
      <c r="F24" s="7"/>
      <c r="G24" s="10" t="str">
        <f>IF(entrees_sorties[[#This Row],[Scan Produit]]="","",IF(AND(entrees_sorties[[#This Row],[Scan Produit]]&lt;&gt;"",entrees_sorties[[#This Row],[Scan Invité]]=""),"en attente scan invité",IFERROR(INDEX(invite[Prénom],MATCH(entrees_sorties[[#This Row],[Scan Invité]],invite[Badge],0)),"badge inconnu ou base obsolète")))</f>
        <v/>
      </c>
      <c r="H24" s="10" t="str">
        <f>IF(entrees_sorties[[#This Row],[Scan Produit]]="","",IF(AND(entrees_sorties[[#This Row],[Scan Produit]]&lt;&gt;"",entrees_sorties[[#This Row],[Scan Invité]]=""),"en attente scan invité",IFERROR(INDEX(invite[Nom],MATCH(entrees_sorties[[#This Row],[Scan Invité]],invite[Badge],0)),"badge inconnu ou base obsolète")))</f>
        <v/>
      </c>
      <c r="I24" s="10" t="str">
        <f>IF(entrees_sorties[[#This Row],[Scan Produit]]="","",IF(AND(entrees_sorties[[#This Row],[Scan Produit]]&lt;&gt;"",entrees_sorties[[#This Row],[Scan Invité]]=""),"en attente scan invité",IFERROR(INDEX(invite[Magasin],MATCH(entrees_sorties[[#This Row],[Scan Invité]],invite[Badge],0)),"badge inconnu ou base obsolète")))</f>
        <v/>
      </c>
      <c r="J24" s="10" t="str">
        <f>IF(entrees_sorties[[#This Row],[Scan Produit]]="","",IF(ISODD(COUNTIF(entrees_sorties[[#All],[Scan Produit]],"="&amp;[Scan Produit])),"sorti","en stock"))</f>
        <v/>
      </c>
      <c r="K24" s="10" t="str">
        <f>IF(entrees_sorties[[#This Row],[Scan Produit]]&lt;&gt;"",IF(ISODD(COUNTIF($A$1:$A24,"="&amp;entrees_sorties[[#This Row],[Scan Produit]])),"sortie","entrée"),"")</f>
        <v/>
      </c>
      <c r="L24" s="18" t="str">
        <f ca="1">IF(entrees_sorties[[#This Row],[Scan Produit]]&lt;&gt;"",IF(entrees_sorties[[#This Row],[Date]]="",NOW(),entrees_sorties[[#This Row],[Date]]),"")</f>
        <v/>
      </c>
      <c r="M24" s="10" t="str">
        <f>IF(COUNTIFS([Type],"="&amp;entrees_sorties[[#This Row],[Type]],[Scan Invité],"="&amp;entrees_sorties[[#This Row],[Scan Invité]],[Statut Produit],"="&amp;"sorti",[Type actuel],"="&amp;"sortie")-COUNTIFS([Type],"="&amp;entrees_sorties[[#This Row],[Type]],[Scan Invité],"="&amp;entrees_sorties[[#This Row],[Scan Invité]],[Statut Produit],"="&amp;"sorti",[Type actuel],"="&amp;"entrée")&gt;1,"alerte "&amp;entrees_sorties[[#This Row],[Type]],"")</f>
        <v/>
      </c>
      <c r="N24" s="10" t="str">
        <f>IF(entrees_sorties[[#This Row],[Statut Produit]]="sorti",IF(COUNTIFS([Type],"="&amp;entrees_sorties[[#This Row],[Type]],[Type actuel],"="&amp;"sortie",[Scan Invité],"="&amp;entrees_sorties[[#This Row],[Scan Invité]])-COUNTIFS([Type],"="&amp;entrees_sorties[[#This Row],[Type]],[Type actuel],"="&amp;"entrée",[Scan Invité],"="&amp;entrees_sorties[[#This Row],[Scan Invité]])&gt;1,"alerte "&amp;entrees_sorties[[#This Row],[Type]],""),"")</f>
        <v/>
      </c>
    </row>
    <row r="25" spans="2:14">
      <c r="B25" s="8" t="str">
        <f>IF(entrees_sorties[[#This Row],[Scan Produit]]&lt;&gt;"",IFERROR(INDEX(produits[type],MATCH([Scan Produit],produits[Code barre],0)),"produit inconnu !!"),"")</f>
        <v/>
      </c>
      <c r="C25" s="10" t="str">
        <f>IF(entrees_sorties[[#This Row],[Scan Produit]]&lt;&gt;"",IFERROR(INDEX(produits[marque],MATCH([Scan Produit],produits[Code barre],0)),"produit inconnu !!"),"")</f>
        <v/>
      </c>
      <c r="D25" s="10" t="str">
        <f>IF(entrees_sorties[[#This Row],[Scan Produit]]&lt;&gt;"",IFERROR(INDEX(produits[Produit],MATCH([Scan Produit],produits[Code barre],0)),"produit inconnu !!"),"")</f>
        <v/>
      </c>
      <c r="E25" s="10" t="str">
        <f>IF(entrees_sorties[[#This Row],[Scan Produit]]&lt;&gt;"",IFERROR(INDEX(produits[taille],MATCH([Scan Produit],produits[Code barre],0)),"produit inconnu !!"),"")</f>
        <v/>
      </c>
      <c r="F25" s="7"/>
      <c r="G25" s="10" t="str">
        <f>IF(entrees_sorties[[#This Row],[Scan Produit]]="","",IF(AND(entrees_sorties[[#This Row],[Scan Produit]]&lt;&gt;"",entrees_sorties[[#This Row],[Scan Invité]]=""),"en attente scan invité",IFERROR(INDEX(invite[Prénom],MATCH(entrees_sorties[[#This Row],[Scan Invité]],invite[Badge],0)),"badge inconnu ou base obsolète")))</f>
        <v/>
      </c>
      <c r="H25" s="10" t="str">
        <f>IF(entrees_sorties[[#This Row],[Scan Produit]]="","",IF(AND(entrees_sorties[[#This Row],[Scan Produit]]&lt;&gt;"",entrees_sorties[[#This Row],[Scan Invité]]=""),"en attente scan invité",IFERROR(INDEX(invite[Nom],MATCH(entrees_sorties[[#This Row],[Scan Invité]],invite[Badge],0)),"badge inconnu ou base obsolète")))</f>
        <v/>
      </c>
      <c r="I25" s="10" t="str">
        <f>IF(entrees_sorties[[#This Row],[Scan Produit]]="","",IF(AND(entrees_sorties[[#This Row],[Scan Produit]]&lt;&gt;"",entrees_sorties[[#This Row],[Scan Invité]]=""),"en attente scan invité",IFERROR(INDEX(invite[Magasin],MATCH(entrees_sorties[[#This Row],[Scan Invité]],invite[Badge],0)),"badge inconnu ou base obsolète")))</f>
        <v/>
      </c>
      <c r="J25" s="10" t="str">
        <f>IF(entrees_sorties[[#This Row],[Scan Produit]]="","",IF(ISODD(COUNTIF(entrees_sorties[[#All],[Scan Produit]],"="&amp;[Scan Produit])),"sorti","en stock"))</f>
        <v/>
      </c>
      <c r="K25" s="10" t="str">
        <f>IF(entrees_sorties[[#This Row],[Scan Produit]]&lt;&gt;"",IF(ISODD(COUNTIF($A$1:$A25,"="&amp;entrees_sorties[[#This Row],[Scan Produit]])),"sortie","entrée"),"")</f>
        <v/>
      </c>
      <c r="L25" s="18" t="str">
        <f ca="1">IF(entrees_sorties[[#This Row],[Scan Produit]]&lt;&gt;"",IF(entrees_sorties[[#This Row],[Date]]="",NOW(),entrees_sorties[[#This Row],[Date]]),"")</f>
        <v/>
      </c>
      <c r="M25" s="10" t="str">
        <f>IF(COUNTIFS([Type],"="&amp;entrees_sorties[[#This Row],[Type]],[Scan Invité],"="&amp;entrees_sorties[[#This Row],[Scan Invité]],[Statut Produit],"="&amp;"sorti",[Type actuel],"="&amp;"sortie")-COUNTIFS([Type],"="&amp;entrees_sorties[[#This Row],[Type]],[Scan Invité],"="&amp;entrees_sorties[[#This Row],[Scan Invité]],[Statut Produit],"="&amp;"sorti",[Type actuel],"="&amp;"entrée")&gt;1,"alerte "&amp;entrees_sorties[[#This Row],[Type]],"")</f>
        <v/>
      </c>
      <c r="N25" s="10" t="str">
        <f>IF(entrees_sorties[[#This Row],[Statut Produit]]="sorti",IF(COUNTIFS([Type],"="&amp;entrees_sorties[[#This Row],[Type]],[Type actuel],"="&amp;"sortie",[Scan Invité],"="&amp;entrees_sorties[[#This Row],[Scan Invité]])-COUNTIFS([Type],"="&amp;entrees_sorties[[#This Row],[Type]],[Type actuel],"="&amp;"entrée",[Scan Invité],"="&amp;entrees_sorties[[#This Row],[Scan Invité]])&gt;1,"alerte "&amp;entrees_sorties[[#This Row],[Type]],""),"")</f>
        <v/>
      </c>
    </row>
  </sheetData>
  <sheetProtection sheet="1" objects="1" scenarios="1" formatColumns="0" formatRows="0" insertRows="0" selectLockedCells="1" sort="0" autoFilter="0"/>
  <protectedRanges>
    <protectedRange sqref="F1:F1048576" name="Range2"/>
    <protectedRange sqref="A1:A1048576" name="edition"/>
  </protectedRanges>
  <conditionalFormatting sqref="G1:I1048576">
    <cfRule type="containsText" dxfId="2" priority="3" operator="containsText" text="en attente scan invité">
      <formula>NOT(ISERROR(SEARCH("en attente scan invité",G1)))</formula>
    </cfRule>
  </conditionalFormatting>
  <conditionalFormatting sqref="B1:E1048576">
    <cfRule type="containsText" dxfId="1" priority="2" operator="containsText" text="produit inconnu !!">
      <formula>NOT(ISERROR(SEARCH("produit inconnu !!",B1)))</formula>
    </cfRule>
  </conditionalFormatting>
  <conditionalFormatting sqref="A2:M25">
    <cfRule type="expression" dxfId="0" priority="1">
      <formula>(LEFT($N2,6)="alerte")</formula>
    </cfRule>
  </conditionalFormatting>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sheetPr>
    <tabColor theme="6" tint="0.39997558519241921"/>
  </sheetPr>
  <dimension ref="A1:G4"/>
  <sheetViews>
    <sheetView workbookViewId="0">
      <selection activeCell="B6" sqref="B6"/>
    </sheetView>
  </sheetViews>
  <sheetFormatPr defaultColWidth="9.109375" defaultRowHeight="14.4"/>
  <cols>
    <col min="1" max="1" width="12.33203125" style="6" bestFit="1" customWidth="1"/>
    <col min="2" max="2" width="9" customWidth="1"/>
    <col min="3" max="3" width="12.33203125" bestFit="1" customWidth="1"/>
    <col min="4" max="4" width="28.6640625" bestFit="1" customWidth="1"/>
    <col min="6" max="6" width="13.109375" bestFit="1" customWidth="1"/>
  </cols>
  <sheetData>
    <row r="1" spans="1:7">
      <c r="A1" s="6" t="s">
        <v>3</v>
      </c>
      <c r="B1" t="s">
        <v>0</v>
      </c>
      <c r="C1" t="s">
        <v>1</v>
      </c>
      <c r="D1" t="s">
        <v>4</v>
      </c>
      <c r="E1" t="s">
        <v>2</v>
      </c>
      <c r="F1" t="s">
        <v>20</v>
      </c>
      <c r="G1" t="s">
        <v>21</v>
      </c>
    </row>
    <row r="2" spans="1:7">
      <c r="A2" s="6">
        <v>20190001</v>
      </c>
      <c r="B2" t="s">
        <v>10</v>
      </c>
      <c r="C2" t="s">
        <v>11</v>
      </c>
      <c r="D2" t="s">
        <v>18</v>
      </c>
      <c r="E2">
        <v>180</v>
      </c>
      <c r="F2" s="5" t="str">
        <f>IFERROR(INDEX(entrees_sorties[Statut Produit],MATCH(produits[[#This Row],[Code barre]],entrees_sorties[Scan Produit],0)),"jamais sorti")</f>
        <v>jamais sorti</v>
      </c>
      <c r="G2" s="5">
        <f>COUNTIFS(entrees_sorties[Scan Produit],"="&amp;produits[[#This Row],[Code barre]],entrees_sorties[Type actuel],"="&amp;"sortie")</f>
        <v>0</v>
      </c>
    </row>
    <row r="3" spans="1:7">
      <c r="A3" s="6">
        <v>20190002</v>
      </c>
      <c r="B3" t="s">
        <v>10</v>
      </c>
      <c r="C3" t="s">
        <v>11</v>
      </c>
      <c r="D3" t="s">
        <v>18</v>
      </c>
      <c r="E3">
        <v>175</v>
      </c>
      <c r="F3" s="5" t="str">
        <f>IFERROR(INDEX(entrees_sorties[Statut Produit],MATCH(produits[[#This Row],[Code barre]],entrees_sorties[Scan Produit],0)),"jamais sorti")</f>
        <v>jamais sorti</v>
      </c>
      <c r="G3" s="5">
        <f>COUNTIFS(entrees_sorties[Scan Produit],"="&amp;produits[[#This Row],[Code barre]],entrees_sorties[Type actuel],"="&amp;"sortie")</f>
        <v>0</v>
      </c>
    </row>
    <row r="4" spans="1:7">
      <c r="A4" s="6">
        <v>20190003</v>
      </c>
      <c r="B4" t="s">
        <v>10</v>
      </c>
      <c r="C4" t="s">
        <v>11</v>
      </c>
      <c r="D4" t="s">
        <v>18</v>
      </c>
      <c r="E4">
        <v>165</v>
      </c>
      <c r="F4" s="5" t="str">
        <f>IFERROR(INDEX(entrees_sorties[Statut Produit],MATCH(produits[[#This Row],[Code barre]],entrees_sorties[Scan Produit],0)),"jamais sorti")</f>
        <v>en stock</v>
      </c>
      <c r="G4" s="5">
        <f>COUNTIFS(entrees_sorties[Scan Produit],"="&amp;produits[[#This Row],[Code barre]],entrees_sorties[Type actuel],"="&amp;"sortie")</f>
        <v>1</v>
      </c>
    </row>
  </sheetData>
  <conditionalFormatting sqref="F1:F1048576">
    <cfRule type="beginsWith" dxfId="3" priority="1" operator="beginsWith" text="sorti">
      <formula>LEFT(F1,5)="sorti"</formula>
    </cfRule>
  </conditionalFormatting>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sheetPr>
    <tabColor theme="8" tint="-0.249977111117893"/>
  </sheetPr>
  <dimension ref="A1:E15"/>
  <sheetViews>
    <sheetView workbookViewId="0">
      <selection activeCell="A5" sqref="A5"/>
    </sheetView>
  </sheetViews>
  <sheetFormatPr defaultColWidth="9.109375" defaultRowHeight="14.4"/>
  <cols>
    <col min="1" max="1" width="8.5546875" bestFit="1" customWidth="1"/>
    <col min="2" max="2" width="10.109375" bestFit="1" customWidth="1"/>
    <col min="3" max="3" width="10.44140625" bestFit="1" customWidth="1"/>
    <col min="4" max="4" width="9.88671875" bestFit="1" customWidth="1"/>
    <col min="5" max="5" width="15.44140625" style="9" bestFit="1" customWidth="1"/>
    <col min="8" max="8" width="9" bestFit="1" customWidth="1"/>
  </cols>
  <sheetData>
    <row r="1" spans="1:5">
      <c r="A1" t="s">
        <v>6</v>
      </c>
      <c r="B1" t="s">
        <v>5</v>
      </c>
      <c r="C1" t="s">
        <v>7</v>
      </c>
      <c r="D1" s="4" t="s">
        <v>8</v>
      </c>
      <c r="E1" s="9" t="s">
        <v>24</v>
      </c>
    </row>
    <row r="2" spans="1:5">
      <c r="A2" t="s">
        <v>27</v>
      </c>
      <c r="B2" t="s">
        <v>30</v>
      </c>
      <c r="C2" t="s">
        <v>28</v>
      </c>
      <c r="D2" s="4">
        <v>43000002</v>
      </c>
      <c r="E2" s="9">
        <f ca="1">IF(invite[[#This Row],[Prénom]]&lt;&gt;"",IF(invite[[#This Row],[Timestamp]]="",NOW(),invite[[#This Row],[Timestamp]]),"")</f>
        <v>42039.645533680552</v>
      </c>
    </row>
    <row r="3" spans="1:5">
      <c r="A3" s="3" t="s">
        <v>29</v>
      </c>
      <c r="B3" s="3" t="s">
        <v>31</v>
      </c>
      <c r="C3" s="3" t="s">
        <v>32</v>
      </c>
      <c r="D3" s="4">
        <v>43000001</v>
      </c>
      <c r="E3" s="18">
        <f ca="1">IF(invite[[#This Row],[Prénom]]&lt;&gt;"",IF(invite[[#This Row],[Timestamp]]="",NOW(),invite[[#This Row],[Timestamp]]),"")</f>
        <v>42039.645592013891</v>
      </c>
    </row>
    <row r="4" spans="1:5">
      <c r="A4" s="3" t="s">
        <v>33</v>
      </c>
      <c r="B4" s="3" t="s">
        <v>34</v>
      </c>
      <c r="C4" s="3" t="s">
        <v>35</v>
      </c>
      <c r="D4" s="4">
        <v>43000003</v>
      </c>
      <c r="E4" s="18">
        <f ca="1">IF(invite[[#This Row],[Prénom]]&lt;&gt;"",IF(invite[[#This Row],[Timestamp]]="",NOW(),invite[[#This Row],[Timestamp]]),"")</f>
        <v>42039.645643981479</v>
      </c>
    </row>
    <row r="5" spans="1:5">
      <c r="A5" s="3" t="s">
        <v>26</v>
      </c>
      <c r="B5" s="3"/>
      <c r="C5" s="3"/>
      <c r="D5" s="4"/>
      <c r="E5" s="18">
        <f ca="1">IF(invite[[#This Row],[Prénom]]&lt;&gt;"",IF(invite[[#This Row],[Timestamp]]="",NOW(),invite[[#This Row],[Timestamp]]),"")</f>
        <v>0</v>
      </c>
    </row>
    <row r="6" spans="1:5">
      <c r="D6" s="17"/>
      <c r="E6" s="9" t="str">
        <f ca="1">IF(invite[[#This Row],[Prénom]]&lt;&gt;"",IF(invite[[#This Row],[Timestamp]]="",NOW(),invite[[#This Row],[Timestamp]]),"")</f>
        <v/>
      </c>
    </row>
    <row r="7" spans="1:5">
      <c r="D7" s="17"/>
      <c r="E7" s="9" t="str">
        <f ca="1">IF(invite[[#This Row],[Prénom]]&lt;&gt;"",IF(invite[[#This Row],[Timestamp]]="",NOW(),invite[[#This Row],[Timestamp]]),"")</f>
        <v/>
      </c>
    </row>
    <row r="8" spans="1:5">
      <c r="D8" s="17"/>
      <c r="E8" s="9" t="str">
        <f ca="1">IF(invite[[#This Row],[Prénom]]&lt;&gt;"",IF(invite[[#This Row],[Timestamp]]="",NOW(),invite[[#This Row],[Timestamp]]),"")</f>
        <v/>
      </c>
    </row>
    <row r="9" spans="1:5">
      <c r="D9" s="17"/>
      <c r="E9" s="9" t="str">
        <f ca="1">IF(invite[[#This Row],[Prénom]]&lt;&gt;"",IF(invite[[#This Row],[Timestamp]]="",NOW(),invite[[#This Row],[Timestamp]]),"")</f>
        <v/>
      </c>
    </row>
    <row r="10" spans="1:5">
      <c r="D10" s="17"/>
      <c r="E10" s="9" t="str">
        <f ca="1">IF(invite[[#This Row],[Prénom]]&lt;&gt;"",IF(invite[[#This Row],[Timestamp]]="",NOW(),invite[[#This Row],[Timestamp]]),"")</f>
        <v/>
      </c>
    </row>
    <row r="11" spans="1:5">
      <c r="D11" s="17"/>
      <c r="E11" s="9" t="str">
        <f ca="1">IF(invite[[#This Row],[Prénom]]&lt;&gt;"",IF(invite[[#This Row],[Timestamp]]="",NOW(),invite[[#This Row],[Timestamp]]),"")</f>
        <v/>
      </c>
    </row>
    <row r="12" spans="1:5">
      <c r="D12" s="17"/>
      <c r="E12" s="9" t="str">
        <f ca="1">IF(invite[[#This Row],[Prénom]]&lt;&gt;"",IF(invite[[#This Row],[Timestamp]]="",NOW(),invite[[#This Row],[Timestamp]]),"")</f>
        <v/>
      </c>
    </row>
    <row r="13" spans="1:5">
      <c r="D13" s="17"/>
      <c r="E13" s="9" t="str">
        <f ca="1">IF(invite[[#This Row],[Prénom]]&lt;&gt;"",IF(invite[[#This Row],[Timestamp]]="",NOW(),invite[[#This Row],[Timestamp]]),"")</f>
        <v/>
      </c>
    </row>
    <row r="14" spans="1:5">
      <c r="D14" s="17"/>
      <c r="E14" s="9" t="str">
        <f ca="1">IF(invite[[#This Row],[Prénom]]&lt;&gt;"",IF(invite[[#This Row],[Timestamp]]="",NOW(),invite[[#This Row],[Timestamp]]),"")</f>
        <v/>
      </c>
    </row>
    <row r="15" spans="1:5">
      <c r="A15" s="3"/>
      <c r="B15" s="3"/>
      <c r="C15" s="3"/>
      <c r="D15" s="4"/>
      <c r="E15" s="18" t="str">
        <f ca="1">IF(invite[[#This Row],[Prénom]]&lt;&gt;"",IF(invite[[#This Row],[Timestamp]]="",NOW(),invite[[#This Row],[Timestamp]]),"")</f>
        <v/>
      </c>
    </row>
  </sheetData>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ColWidth="9.109375" defaultRowHeight="14.4"/>
  <cols>
    <col min="1" max="1" width="107.5546875" customWidth="1"/>
  </cols>
  <sheetData>
    <row r="1" spans="1:1" ht="144">
      <c r="A1" s="1" t="s">
        <v>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entree_sorties</vt:lpstr>
      <vt:lpstr>base_produit</vt:lpstr>
      <vt:lpstr>base_invite</vt:lpstr>
      <vt:lpstr>notes de version</vt:lpstr>
    </vt:vector>
  </TitlesOfParts>
  <Company>Amer Sports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largeauf</dc:creator>
  <cp:lastModifiedBy>largeauf</cp:lastModifiedBy>
  <dcterms:created xsi:type="dcterms:W3CDTF">2014-12-19T16:14:48Z</dcterms:created>
  <dcterms:modified xsi:type="dcterms:W3CDTF">2015-02-04T14:32:10Z</dcterms:modified>
</cp:coreProperties>
</file>